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\Governance\Elections\Electoral Management Board\e-Counting Project 2022 D McGregor\SP 2021\"/>
    </mc:Choice>
  </mc:AlternateContent>
  <xr:revisionPtr revIDLastSave="0" documentId="13_ncr:1_{67F045B9-69F1-4980-829C-B949379FB457}" xr6:coauthVersionLast="44" xr6:coauthVersionMax="44" xr10:uidLastSave="{00000000-0000-0000-0000-000000000000}"/>
  <bookViews>
    <workbookView xWindow="-120" yWindow="80" windowWidth="19110" windowHeight="10180" activeTab="1" xr2:uid="{00000000-000D-0000-FFFF-FFFF00000000}"/>
  </bookViews>
  <sheets>
    <sheet name="Summary" sheetId="1" r:id="rId1"/>
    <sheet name="Constituency - Votes" sheetId="2" r:id="rId2"/>
    <sheet name="Constituency - Seats" sheetId="5" r:id="rId3"/>
    <sheet name="Region - Votes" sheetId="3" r:id="rId4"/>
    <sheet name="Region - Seat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8" i="2" l="1"/>
  <c r="Y64" i="2" l="1"/>
  <c r="Y40" i="2"/>
  <c r="Y39" i="2"/>
  <c r="Y50" i="2" l="1"/>
  <c r="Y41" i="2" l="1"/>
  <c r="Y12" i="2"/>
  <c r="Y35" i="2"/>
  <c r="Y54" i="2"/>
  <c r="Y24" i="2" l="1"/>
  <c r="Y47" i="2"/>
  <c r="Y49" i="2"/>
  <c r="Y16" i="2"/>
  <c r="Y34" i="2"/>
  <c r="Y14" i="2" l="1"/>
  <c r="Y62" i="2"/>
  <c r="Y53" i="2"/>
  <c r="Y21" i="2"/>
  <c r="Y80" i="2"/>
  <c r="Y27" i="2" l="1"/>
  <c r="Y46" i="2"/>
  <c r="Y72" i="2"/>
  <c r="Y32" i="2" l="1"/>
  <c r="Y74" i="2"/>
  <c r="Y10" i="2"/>
  <c r="Y11" i="2" l="1"/>
  <c r="Y77" i="2" l="1"/>
  <c r="Y66" i="2" l="1"/>
  <c r="Y30" i="2" l="1"/>
  <c r="U30" i="2"/>
  <c r="Y60" i="2" l="1"/>
  <c r="Y37" i="2"/>
  <c r="Y8" i="2" l="1"/>
  <c r="Y42" i="2"/>
  <c r="Y63" i="2"/>
  <c r="Y29" i="2"/>
  <c r="Y38" i="2"/>
  <c r="Y58" i="2"/>
  <c r="Y31" i="2"/>
  <c r="Y65" i="2"/>
  <c r="Y56" i="2"/>
  <c r="Y43" i="2"/>
  <c r="Y17" i="2"/>
  <c r="Y18" i="2"/>
  <c r="Y44" i="2"/>
  <c r="Y26" i="2"/>
  <c r="Y68" i="2" l="1"/>
  <c r="Y61" i="2"/>
  <c r="Y22" i="2"/>
  <c r="Y52" i="2"/>
  <c r="Y75" i="2"/>
  <c r="Y78" i="2" l="1"/>
  <c r="Y73" i="2"/>
  <c r="Y79" i="2"/>
  <c r="Y57" i="2"/>
  <c r="Y51" i="2"/>
  <c r="Y70" i="2"/>
  <c r="Y13" i="2"/>
  <c r="Y55" i="2"/>
  <c r="Y76" i="2"/>
  <c r="Y25" i="2"/>
  <c r="Y20" i="2"/>
  <c r="Y33" i="2"/>
  <c r="Y15" i="2"/>
  <c r="Y36" i="2"/>
  <c r="Y45" i="2"/>
  <c r="Y48" i="2" l="1"/>
  <c r="Y71" i="2"/>
  <c r="Y69" i="2"/>
  <c r="Y59" i="2"/>
  <c r="Y19" i="2" l="1"/>
  <c r="Y23" i="2"/>
  <c r="Y67" i="2"/>
  <c r="Y9" i="2"/>
  <c r="C81" i="2" l="1"/>
  <c r="AA9" i="2" l="1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" i="2"/>
  <c r="Z80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" i="2"/>
  <c r="I12" i="1" l="1"/>
  <c r="B47" i="4"/>
  <c r="C47" i="4"/>
  <c r="D47" i="4"/>
  <c r="E47" i="4"/>
  <c r="F47" i="4"/>
  <c r="G47" i="4"/>
  <c r="H47" i="4"/>
  <c r="I47" i="4"/>
  <c r="J46" i="4"/>
  <c r="J45" i="4"/>
  <c r="J44" i="4"/>
  <c r="J43" i="4"/>
  <c r="J42" i="4"/>
  <c r="J41" i="4"/>
  <c r="J40" i="4"/>
  <c r="J39" i="4"/>
  <c r="J38" i="4"/>
  <c r="J37" i="4"/>
  <c r="J36" i="4"/>
  <c r="J35" i="4"/>
  <c r="J10" i="4"/>
  <c r="J11" i="4"/>
  <c r="J12" i="4"/>
  <c r="J13" i="4"/>
  <c r="J14" i="4"/>
  <c r="J15" i="4"/>
  <c r="J16" i="4"/>
  <c r="J17" i="4"/>
  <c r="J18" i="4"/>
  <c r="J19" i="4"/>
  <c r="J20" i="4"/>
  <c r="I9" i="1" s="1"/>
  <c r="J21" i="4"/>
  <c r="J22" i="4"/>
  <c r="I10" i="1" s="1"/>
  <c r="J23" i="4"/>
  <c r="I11" i="1" s="1"/>
  <c r="J24" i="4"/>
  <c r="J25" i="4"/>
  <c r="J26" i="4"/>
  <c r="I13" i="1" s="1"/>
  <c r="J27" i="4"/>
  <c r="J28" i="4"/>
  <c r="J29" i="4"/>
  <c r="J30" i="4"/>
  <c r="J31" i="4"/>
  <c r="J32" i="4"/>
  <c r="J33" i="4"/>
  <c r="J9" i="4"/>
  <c r="I14" i="1" l="1"/>
  <c r="J47" i="4"/>
  <c r="J50" i="3"/>
  <c r="J36" i="3"/>
  <c r="J37" i="3"/>
  <c r="J38" i="3"/>
  <c r="J39" i="3"/>
  <c r="J40" i="3"/>
  <c r="J41" i="3"/>
  <c r="J42" i="3"/>
  <c r="J43" i="3"/>
  <c r="J44" i="3"/>
  <c r="J45" i="3"/>
  <c r="J46" i="3"/>
  <c r="J47" i="3"/>
  <c r="J35" i="3"/>
  <c r="J10" i="3"/>
  <c r="J11" i="3"/>
  <c r="J12" i="3"/>
  <c r="J13" i="3"/>
  <c r="J14" i="3"/>
  <c r="J15" i="3"/>
  <c r="J16" i="3"/>
  <c r="J17" i="3"/>
  <c r="J18" i="3"/>
  <c r="J19" i="3"/>
  <c r="J20" i="3"/>
  <c r="G9" i="1" s="1"/>
  <c r="J21" i="3"/>
  <c r="J22" i="3"/>
  <c r="G10" i="1" s="1"/>
  <c r="J23" i="3"/>
  <c r="G11" i="1" s="1"/>
  <c r="J24" i="3"/>
  <c r="G12" i="1" s="1"/>
  <c r="J25" i="3"/>
  <c r="J26" i="3"/>
  <c r="G13" i="1" s="1"/>
  <c r="J27" i="3"/>
  <c r="J28" i="3"/>
  <c r="J29" i="3"/>
  <c r="J30" i="3"/>
  <c r="J31" i="3"/>
  <c r="J32" i="3"/>
  <c r="J33" i="3"/>
  <c r="J54" i="3" l="1"/>
  <c r="D81" i="5"/>
  <c r="E81" i="5"/>
  <c r="F81" i="5"/>
  <c r="G81" i="5"/>
  <c r="D9" i="1" s="1"/>
  <c r="H81" i="5"/>
  <c r="I81" i="5"/>
  <c r="D10" i="1" s="1"/>
  <c r="J81" i="5"/>
  <c r="D11" i="1" s="1"/>
  <c r="K81" i="5"/>
  <c r="D12" i="1" s="1"/>
  <c r="L81" i="5"/>
  <c r="M81" i="5"/>
  <c r="D13" i="1" s="1"/>
  <c r="N81" i="5"/>
  <c r="O81" i="5"/>
  <c r="P81" i="5"/>
  <c r="Q81" i="5"/>
  <c r="R81" i="5"/>
  <c r="S81" i="5"/>
  <c r="T81" i="5"/>
  <c r="C81" i="5"/>
  <c r="D14" i="1" l="1"/>
  <c r="A9" i="1"/>
  <c r="U81" i="2" l="1"/>
  <c r="V81" i="2"/>
  <c r="M81" i="2"/>
  <c r="N81" i="2"/>
  <c r="O81" i="2"/>
  <c r="P81" i="2"/>
  <c r="B81" i="2"/>
  <c r="B13" i="1" l="1"/>
  <c r="B12" i="1"/>
  <c r="D48" i="3"/>
  <c r="E48" i="3"/>
  <c r="F48" i="3"/>
  <c r="G48" i="3"/>
  <c r="G54" i="3" s="1"/>
  <c r="H48" i="3"/>
  <c r="I48" i="3"/>
  <c r="G52" i="3" l="1"/>
  <c r="F54" i="3"/>
  <c r="F52" i="3"/>
  <c r="E54" i="3"/>
  <c r="E52" i="3"/>
  <c r="D54" i="3"/>
  <c r="D52" i="3"/>
  <c r="I54" i="3"/>
  <c r="I52" i="3"/>
  <c r="H54" i="3"/>
  <c r="H52" i="3"/>
  <c r="A3" i="4"/>
  <c r="A3" i="3"/>
  <c r="A3" i="5"/>
  <c r="A3" i="2"/>
  <c r="D56" i="3" l="1"/>
  <c r="G17" i="1" l="1"/>
  <c r="C48" i="3"/>
  <c r="B48" i="3"/>
  <c r="W81" i="2"/>
  <c r="C54" i="3" l="1"/>
  <c r="C52" i="3"/>
  <c r="B54" i="3"/>
  <c r="B52" i="3"/>
  <c r="B17" i="1"/>
  <c r="N14" i="1"/>
  <c r="B81" i="5"/>
  <c r="R81" i="2"/>
  <c r="I81" i="2"/>
  <c r="D81" i="2"/>
  <c r="T81" i="2"/>
  <c r="S81" i="2"/>
  <c r="Q81" i="2"/>
  <c r="L81" i="2"/>
  <c r="K81" i="2"/>
  <c r="J81" i="2"/>
  <c r="H81" i="2"/>
  <c r="G81" i="2"/>
  <c r="F81" i="2"/>
  <c r="L17" i="1" l="1"/>
  <c r="AA81" i="2"/>
  <c r="G83" i="2"/>
  <c r="R83" i="2"/>
  <c r="H83" i="2"/>
  <c r="N83" i="2"/>
  <c r="O83" i="2"/>
  <c r="V83" i="2"/>
  <c r="P83" i="2"/>
  <c r="M83" i="2"/>
  <c r="U83" i="2"/>
  <c r="J83" i="2"/>
  <c r="Q83" i="2"/>
  <c r="S83" i="2"/>
  <c r="W83" i="2"/>
  <c r="F83" i="2"/>
  <c r="T83" i="2"/>
  <c r="B11" i="1"/>
  <c r="L83" i="2"/>
  <c r="B9" i="1"/>
  <c r="I83" i="2"/>
  <c r="B10" i="1"/>
  <c r="K83" i="2"/>
  <c r="Z81" i="2"/>
  <c r="N13" i="1"/>
  <c r="N12" i="1"/>
  <c r="N11" i="1"/>
  <c r="N10" i="1"/>
  <c r="N9" i="1"/>
  <c r="J9" i="3"/>
  <c r="G14" i="1" l="1"/>
  <c r="G15" i="1" s="1"/>
  <c r="L10" i="1"/>
  <c r="J48" i="3"/>
  <c r="K9" i="3" s="1"/>
  <c r="L9" i="1"/>
  <c r="L12" i="1"/>
  <c r="D15" i="1"/>
  <c r="I15" i="1"/>
  <c r="N15" i="1"/>
  <c r="O14" i="1" s="1"/>
  <c r="J10" i="1" l="1"/>
  <c r="J14" i="1"/>
  <c r="J9" i="1"/>
  <c r="J13" i="1"/>
  <c r="J12" i="1"/>
  <c r="J11" i="1"/>
  <c r="H13" i="1"/>
  <c r="H10" i="1"/>
  <c r="H9" i="1"/>
  <c r="H11" i="1"/>
  <c r="H12" i="1"/>
  <c r="H14" i="1"/>
  <c r="K44" i="3"/>
  <c r="K36" i="3"/>
  <c r="K27" i="3"/>
  <c r="K19" i="3"/>
  <c r="K11" i="3"/>
  <c r="K43" i="3"/>
  <c r="K35" i="3"/>
  <c r="K26" i="3"/>
  <c r="K18" i="3"/>
  <c r="K10" i="3"/>
  <c r="K42" i="3"/>
  <c r="K33" i="3"/>
  <c r="K25" i="3"/>
  <c r="K17" i="3"/>
  <c r="K16" i="3"/>
  <c r="K40" i="3"/>
  <c r="K31" i="3"/>
  <c r="K23" i="3"/>
  <c r="K15" i="3"/>
  <c r="K47" i="3"/>
  <c r="K39" i="3"/>
  <c r="K30" i="3"/>
  <c r="K22" i="3"/>
  <c r="K14" i="3"/>
  <c r="K46" i="3"/>
  <c r="K38" i="3"/>
  <c r="K29" i="3"/>
  <c r="K21" i="3"/>
  <c r="K13" i="3"/>
  <c r="K45" i="3"/>
  <c r="K37" i="3"/>
  <c r="K28" i="3"/>
  <c r="K20" i="3"/>
  <c r="K12" i="3"/>
  <c r="K41" i="3"/>
  <c r="K32" i="3"/>
  <c r="K24" i="3"/>
  <c r="J52" i="3"/>
  <c r="O13" i="1"/>
  <c r="E10" i="1"/>
  <c r="E9" i="1"/>
  <c r="E11" i="1"/>
  <c r="E14" i="1"/>
  <c r="E13" i="1"/>
  <c r="E12" i="1"/>
  <c r="O11" i="1"/>
  <c r="O9" i="1"/>
  <c r="O12" i="1"/>
  <c r="O10" i="1"/>
  <c r="L13" i="1"/>
  <c r="L11" i="1"/>
  <c r="J15" i="1" l="1"/>
  <c r="E15" i="1"/>
  <c r="K48" i="3"/>
  <c r="O15" i="1" l="1"/>
  <c r="E81" i="2"/>
  <c r="E83" i="2" s="1"/>
  <c r="D83" i="2" l="1"/>
  <c r="B14" i="1"/>
  <c r="B15" i="1" l="1"/>
  <c r="C14" i="1" s="1"/>
  <c r="L14" i="1"/>
  <c r="B19" i="1" l="1"/>
  <c r="C17" i="1" s="1"/>
  <c r="C12" i="1"/>
  <c r="C13" i="1"/>
  <c r="C9" i="1"/>
  <c r="C10" i="1"/>
  <c r="C11" i="1"/>
  <c r="L15" i="1"/>
  <c r="M14" i="1" s="1"/>
  <c r="G19" i="1"/>
  <c r="C15" i="1" l="1"/>
  <c r="L19" i="1"/>
  <c r="M17" i="1" s="1"/>
  <c r="M12" i="1"/>
  <c r="M13" i="1"/>
  <c r="M9" i="1"/>
  <c r="M10" i="1"/>
  <c r="M11" i="1"/>
  <c r="H15" i="1"/>
  <c r="H17" i="1"/>
  <c r="M15" i="1" l="1"/>
</calcChain>
</file>

<file path=xl/sharedStrings.xml><?xml version="1.0" encoding="utf-8"?>
<sst xmlns="http://schemas.openxmlformats.org/spreadsheetml/2006/main" count="418" uniqueCount="167">
  <si>
    <t>The Electoral Management Board for Scotland</t>
  </si>
  <si>
    <t>Region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</si>
  <si>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</si>
  <si>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</si>
  <si>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</si>
  <si>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</si>
  <si>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</si>
  <si>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</si>
  <si>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</si>
  <si>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</si>
  <si>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>Total</t>
  </si>
  <si>
    <t>Party</t>
  </si>
  <si>
    <t>Constituency</t>
  </si>
  <si>
    <t>Votes</t>
  </si>
  <si>
    <t>Seats</t>
  </si>
  <si>
    <t xml:space="preserve">Aberdeen Central </t>
  </si>
  <si>
    <t xml:space="preserve">Aberdeen Donside 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</si>
  <si>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</si>
  <si>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</si>
  <si>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</si>
  <si>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</si>
  <si>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</si>
  <si>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</si>
  <si>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</si>
  <si>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</si>
  <si>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</si>
  <si>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</si>
  <si>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</si>
  <si>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</si>
  <si>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</si>
  <si>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</si>
  <si>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</si>
  <si>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Coatbridge and Chryston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</si>
  <si>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</si>
  <si>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</si>
  <si>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</si>
  <si>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</si>
  <si>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</si>
  <si>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</si>
  <si>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</si>
  <si>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</si>
  <si>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</si>
  <si>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</si>
  <si>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</si>
  <si>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</si>
  <si>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</si>
  <si>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</si>
  <si>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</si>
  <si>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</si>
  <si>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</si>
  <si>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</si>
  <si>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</si>
  <si>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</si>
  <si>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</si>
  <si>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</si>
  <si>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</si>
  <si>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</si>
  <si>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 xml:space="preserve">Glasgow Cathcart </t>
  </si>
  <si>
    <t xml:space="preserve">Glasgow Kelvin </t>
  </si>
  <si>
    <t xml:space="preserve">Glasgow Maryhill and Springburn </t>
  </si>
  <si>
    <t xml:space="preserve">Glasgow Pollok </t>
  </si>
  <si>
    <t xml:space="preserve">Glasgow Provan </t>
  </si>
  <si>
    <t xml:space="preserve">Glasgow Shettleston </t>
  </si>
  <si>
    <t xml:space="preserve">Glasgow Southside </t>
  </si>
  <si>
    <t xml:space="preserve">Greenock and Inverclyde </t>
  </si>
  <si>
    <t xml:space="preserve">Hamilton, Larkhall and Stonehouse </t>
  </si>
  <si>
    <t xml:space="preserve">Inverness and Nairn </t>
  </si>
  <si>
    <t xml:space="preserve">Kilmarnock and Irvine Valley </t>
  </si>
  <si>
    <t xml:space="preserve">Kirkcaldy </t>
  </si>
  <si>
    <t xml:space="preserve">Linlithgow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</si>
  <si>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</si>
  <si>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</si>
  <si>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</si>
  <si>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Moray </t>
  </si>
  <si>
    <t xml:space="preserve">Motherwell and Wishaw </t>
  </si>
  <si>
    <t xml:space="preserve">North East Fife </t>
  </si>
  <si>
    <t>Orkney</t>
  </si>
  <si>
    <t xml:space="preserve">Paisley </t>
  </si>
  <si>
    <t xml:space="preserve">Perthshire North 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</si>
  <si>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</si>
  <si>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</si>
  <si>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</si>
  <si>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</si>
  <si>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 </t>
  </si>
  <si>
    <t>Shetland</t>
  </si>
  <si>
    <t xml:space="preserve">Skye, Lochaber and Badenoch </t>
  </si>
  <si>
    <t xml:space="preserve">Stirling </t>
  </si>
  <si>
    <t xml:space="preserve">Strathkelvin and Bearsden </t>
  </si>
  <si>
    <t xml:space="preserve">Uddingston and Bellshill </t>
  </si>
  <si>
    <t>Scottish Conservative and Unionist Party</t>
  </si>
  <si>
    <t xml:space="preserve">Scottish Green Party </t>
  </si>
  <si>
    <t>Scottish Labour Party</t>
  </si>
  <si>
    <t>Scottish Liberal Democrats</t>
  </si>
  <si>
    <t>Scottish National Party (SNP)</t>
  </si>
  <si>
    <t>UK Independence Party (UKIP)</t>
  </si>
  <si>
    <t>Scottish Libertarian Party</t>
  </si>
  <si>
    <t>Communist Party of Britain</t>
  </si>
  <si>
    <t>Registered Parties</t>
  </si>
  <si>
    <t>Individual Candidates</t>
  </si>
  <si>
    <t>Total No of Candidates</t>
  </si>
  <si>
    <t>Scottish Green Party</t>
  </si>
  <si>
    <t>Scottish Trade Unionist and Socialist Coalition</t>
  </si>
  <si>
    <t>Independent Candidates</t>
  </si>
  <si>
    <t>Candidate - No description</t>
  </si>
  <si>
    <t>Total Votes</t>
  </si>
  <si>
    <t>Majority</t>
  </si>
  <si>
    <t>Electorate</t>
  </si>
  <si>
    <t>Rejected Papers</t>
  </si>
  <si>
    <t>Scottish Parliamentary Election 6 May 2021</t>
  </si>
  <si>
    <t>Freedom Alliance – Integrity, Society, Economy</t>
  </si>
  <si>
    <t>Restore Scotland</t>
  </si>
  <si>
    <t xml:space="preserve">Scotia Future </t>
  </si>
  <si>
    <t>Scottish Family Party</t>
  </si>
  <si>
    <t>The Liberal Party</t>
  </si>
  <si>
    <t>The Reclaim Party</t>
  </si>
  <si>
    <t>Vanguard Party</t>
  </si>
  <si>
    <t>ü</t>
  </si>
  <si>
    <t>Share of Votes Cast</t>
  </si>
  <si>
    <t>Others (see other worksheets for detail)</t>
  </si>
  <si>
    <t>ABOLISH THE SCOTTISH PARLIAMENT PARTY</t>
  </si>
  <si>
    <t>ALBA PARTY</t>
  </si>
  <si>
    <t>ALL FOR UNITY</t>
  </si>
  <si>
    <t>ANIMAL WELFARE PARTY</t>
  </si>
  <si>
    <t>COMMUNIST PARTY OF BRITAIN</t>
  </si>
  <si>
    <t>FREEDOM ALLIANCE - INTEGRITY, SOCIETY, ECONOMY</t>
  </si>
  <si>
    <t>INDEPENDENT GREEN VOICE</t>
  </si>
  <si>
    <t>REFORM UK</t>
  </si>
  <si>
    <t>RENEW</t>
  </si>
  <si>
    <t>RESTORE SCOTLAND</t>
  </si>
  <si>
    <t>SCOTIA FUTURE</t>
  </si>
  <si>
    <t>SCOTTISH CONSERVATIVE AND UNIONIST PARTY</t>
  </si>
  <si>
    <t>SCOTTISH FAMILY PARTY</t>
  </si>
  <si>
    <t>SCOTTISH GREEN PARTY</t>
  </si>
  <si>
    <t>SCOTTISH LABOUR PARTY</t>
  </si>
  <si>
    <t>SCOTTISH LIBERAL DEMOCRATS</t>
  </si>
  <si>
    <t>SCOTTISH LIBERTARIAN PARTY</t>
  </si>
  <si>
    <t>SCOTTISH NATIONAL PARTY (SNP)</t>
  </si>
  <si>
    <t>SCOTTISH RENEW</t>
  </si>
  <si>
    <t>SCOTTISH TRADE UNIONIST AND SOCIALIST COALITION</t>
  </si>
  <si>
    <t>SCOTTISH WOMEN'S EQUALITY PARTY</t>
  </si>
  <si>
    <t>SOCIAL DEMOCRATIC PARTY</t>
  </si>
  <si>
    <t>THE RECLAIM PARTY</t>
  </si>
  <si>
    <t>UK INDEPENDENCE PARTY (UKIP)</t>
  </si>
  <si>
    <t>VANGUARD PARTY</t>
  </si>
  <si>
    <t>CAMPBELL, Maurice</t>
  </si>
  <si>
    <t>DONALDSON, Daniel</t>
  </si>
  <si>
    <t>FARQUHARSON, Geoffrey Alexander</t>
  </si>
  <si>
    <t>GRACZYK, Ashley</t>
  </si>
  <si>
    <t>HOGG, Paddy S</t>
  </si>
  <si>
    <t>KAMANJA, Mercy Mugure</t>
  </si>
  <si>
    <t>KEATINGS, Martin James</t>
  </si>
  <si>
    <t>MANSFIELD, Hazel</t>
  </si>
  <si>
    <t>MARSHALL, Laura</t>
  </si>
  <si>
    <t>MORRISON, James</t>
  </si>
  <si>
    <t>ROSS, Craig</t>
  </si>
  <si>
    <t>WIGHTMAN, Andy</t>
  </si>
  <si>
    <t>Votes and Seats by Party/Individual Candidate</t>
  </si>
  <si>
    <t xml:space="preserve">Rejected Papers </t>
  </si>
  <si>
    <t>Votes by Party/Individual Candidate - Constituency</t>
  </si>
  <si>
    <t>Seats by Party/Individual Candidate - Constituency</t>
  </si>
  <si>
    <t>Regional Votes by Party/Individual Candidate</t>
  </si>
  <si>
    <t>Share of Valid Votes</t>
  </si>
  <si>
    <t xml:space="preserve">Share of Valid Votes </t>
  </si>
  <si>
    <t>Share of Seats</t>
  </si>
  <si>
    <t xml:space="preserve">Turnout </t>
  </si>
  <si>
    <t xml:space="preserve"> Turnout in each Region</t>
  </si>
  <si>
    <t>Regional Seats by Party/Individual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</si>
</sst>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Wingdings"/>
      <charset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Border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3" fontId="1" fillId="2" borderId="9" xfId="0" applyNumberFormat="1" applyFont="1" applyFill="1" applyBorder="1"/>
    <xf numFmtId="0" fontId="1" fillId="2" borderId="9" xfId="0" applyFont="1" applyFill="1" applyBorder="1"/>
    <xf numFmtId="0" fontId="1" fillId="3" borderId="2" xfId="0" applyFont="1" applyFill="1" applyBorder="1" applyAlignment="1">
      <alignment horizontal="center"/>
    </xf>
    <xf numFmtId="3" fontId="1" fillId="3" borderId="8" xfId="0" applyNumberFormat="1" applyFont="1" applyFill="1" applyBorder="1"/>
    <xf numFmtId="3" fontId="1" fillId="3" borderId="9" xfId="0" applyNumberFormat="1" applyFont="1" applyFill="1" applyBorder="1"/>
    <xf numFmtId="0" fontId="1" fillId="3" borderId="8" xfId="0" applyFont="1" applyFill="1" applyBorder="1"/>
    <xf numFmtId="3" fontId="1" fillId="3" borderId="2" xfId="0" applyNumberFormat="1" applyFont="1" applyFill="1" applyBorder="1"/>
    <xf numFmtId="3" fontId="1" fillId="3" borderId="7" xfId="0" applyNumberFormat="1" applyFont="1" applyFill="1" applyBorder="1"/>
    <xf numFmtId="0" fontId="1" fillId="3" borderId="7" xfId="0" applyFont="1" applyFill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0" fillId="0" borderId="8" xfId="0" applyBorder="1"/>
    <xf numFmtId="3" fontId="1" fillId="0" borderId="2" xfId="0" applyNumberFormat="1" applyFont="1" applyBorder="1"/>
    <xf numFmtId="0" fontId="0" fillId="0" borderId="0" xfId="0" applyFill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3" fontId="1" fillId="3" borderId="10" xfId="0" applyNumberFormat="1" applyFont="1" applyFill="1" applyBorder="1"/>
    <xf numFmtId="0" fontId="1" fillId="3" borderId="10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/>
    <xf numFmtId="0" fontId="0" fillId="0" borderId="8" xfId="0" applyFill="1" applyBorder="1"/>
    <xf numFmtId="0" fontId="1" fillId="0" borderId="7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1" fillId="2" borderId="12" xfId="0" applyNumberFormat="1" applyFont="1" applyFill="1" applyBorder="1"/>
    <xf numFmtId="0" fontId="0" fillId="0" borderId="13" xfId="0" applyFill="1" applyBorder="1"/>
    <xf numFmtId="3" fontId="1" fillId="0" borderId="1" xfId="0" applyNumberFormat="1" applyFont="1" applyFill="1" applyBorder="1"/>
    <xf numFmtId="0" fontId="1" fillId="0" borderId="0" xfId="0" applyFont="1" applyFill="1" applyAlignment="1">
      <alignment horizontal="right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3" fontId="1" fillId="0" borderId="6" xfId="0" applyNumberFormat="1" applyFont="1" applyFill="1" applyBorder="1"/>
    <xf numFmtId="3" fontId="1" fillId="3" borderId="1" xfId="0" applyNumberFormat="1" applyFont="1" applyFill="1" applyBorder="1"/>
    <xf numFmtId="0" fontId="1" fillId="0" borderId="7" xfId="0" applyFont="1" applyBorder="1" applyAlignment="1">
      <alignment horizontal="center"/>
    </xf>
    <xf numFmtId="1" fontId="1" fillId="3" borderId="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/>
    <xf numFmtId="0" fontId="0" fillId="0" borderId="3" xfId="0" applyBorder="1"/>
    <xf numFmtId="3" fontId="1" fillId="2" borderId="14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3" fontId="0" fillId="0" borderId="2" xfId="0" applyNumberFormat="1" applyBorder="1"/>
    <xf numFmtId="41" fontId="0" fillId="0" borderId="7" xfId="0" applyNumberFormat="1" applyFill="1" applyBorder="1" applyAlignment="1">
      <alignment horizontal="right"/>
    </xf>
    <xf numFmtId="164" fontId="1" fillId="0" borderId="0" xfId="0" applyNumberFormat="1" applyFont="1" applyFill="1"/>
    <xf numFmtId="0" fontId="4" fillId="0" borderId="0" xfId="0" applyFont="1"/>
    <xf numFmtId="0" fontId="5" fillId="0" borderId="0" xfId="0" applyFont="1" applyFill="1"/>
    <xf numFmtId="0" fontId="1" fillId="0" borderId="0" xfId="0" applyFont="1" applyBorder="1"/>
    <xf numFmtId="3" fontId="1" fillId="0" borderId="0" xfId="0" applyNumberFormat="1" applyFont="1" applyFill="1"/>
    <xf numFmtId="0" fontId="0" fillId="4" borderId="8" xfId="0" applyFill="1" applyBorder="1"/>
    <xf numFmtId="0" fontId="0" fillId="5" borderId="7" xfId="0" applyFill="1" applyBorder="1"/>
    <xf numFmtId="3" fontId="1" fillId="3" borderId="14" xfId="0" applyNumberFormat="1" applyFont="1" applyFill="1" applyBorder="1"/>
    <xf numFmtId="164" fontId="1" fillId="3" borderId="9" xfId="0" applyNumberFormat="1" applyFont="1" applyFill="1" applyBorder="1"/>
    <xf numFmtId="164" fontId="1" fillId="0" borderId="9" xfId="0" applyNumberFormat="1" applyFont="1" applyBorder="1"/>
    <xf numFmtId="164" fontId="1" fillId="2" borderId="11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1" fillId="2" borderId="14" xfId="0" applyNumberFormat="1" applyFont="1" applyFill="1" applyBorder="1"/>
    <xf numFmtId="164" fontId="1" fillId="2" borderId="9" xfId="0" applyNumberFormat="1" applyFont="1" applyFill="1" applyBorder="1"/>
    <xf numFmtId="164" fontId="1" fillId="3" borderId="7" xfId="0" applyNumberFormat="1" applyFont="1" applyFill="1" applyBorder="1"/>
    <xf numFmtId="164" fontId="1" fillId="3" borderId="8" xfId="0" applyNumberFormat="1" applyFont="1" applyFill="1" applyBorder="1"/>
    <xf numFmtId="164" fontId="1" fillId="3" borderId="6" xfId="0" applyNumberFormat="1" applyFont="1" applyFill="1" applyBorder="1"/>
    <xf numFmtId="3" fontId="1" fillId="3" borderId="6" xfId="0" applyNumberFormat="1" applyFont="1" applyFill="1" applyBorder="1"/>
    <xf numFmtId="164" fontId="1" fillId="0" borderId="7" xfId="0" applyNumberFormat="1" applyFont="1" applyFill="1" applyBorder="1"/>
    <xf numFmtId="164" fontId="1" fillId="0" borderId="8" xfId="0" applyNumberFormat="1" applyFont="1" applyFill="1" applyBorder="1"/>
    <xf numFmtId="164" fontId="1" fillId="0" borderId="6" xfId="0" applyNumberFormat="1" applyFont="1" applyFill="1" applyBorder="1"/>
    <xf numFmtId="164" fontId="1" fillId="0" borderId="9" xfId="0" applyNumberFormat="1" applyFont="1" applyFill="1" applyBorder="1"/>
    <xf numFmtId="3" fontId="1" fillId="0" borderId="17" xfId="0" applyNumberFormat="1" applyFont="1" applyBorder="1"/>
    <xf numFmtId="3" fontId="1" fillId="0" borderId="16" xfId="0" applyNumberFormat="1" applyFont="1" applyBorder="1"/>
    <xf numFmtId="3" fontId="1" fillId="0" borderId="6" xfId="0" applyNumberFormat="1" applyFont="1" applyBorder="1"/>
    <xf numFmtId="164" fontId="1" fillId="2" borderId="6" xfId="0" applyNumberFormat="1" applyFont="1" applyFill="1" applyBorder="1"/>
    <xf numFmtId="164" fontId="1" fillId="3" borderId="15" xfId="0" applyNumberFormat="1" applyFont="1" applyFill="1" applyBorder="1"/>
    <xf numFmtId="164" fontId="0" fillId="0" borderId="7" xfId="0" applyNumberFormat="1" applyFill="1" applyBorder="1"/>
    <xf numFmtId="164" fontId="0" fillId="3" borderId="8" xfId="0" applyNumberForma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41" fontId="0" fillId="2" borderId="7" xfId="0" applyNumberForma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3" fontId="1" fillId="2" borderId="2" xfId="0" applyNumberFormat="1" applyFont="1" applyFill="1" applyBorder="1"/>
    <xf numFmtId="0" fontId="0" fillId="0" borderId="2" xfId="0" applyFill="1" applyBorder="1"/>
    <xf numFmtId="0" fontId="0" fillId="3" borderId="2" xfId="0" applyFill="1" applyBorder="1"/>
    <xf numFmtId="0" fontId="0" fillId="3" borderId="8" xfId="0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opLeftCell="A4" workbookViewId="0">
      <selection activeCell="A10" sqref="A8:A10"/>
    </sheetView>
  </sheetViews>
  <sheetFormatPr defaultRowHeight="14.5" x14ac:dyDescent="0.35"/>
  <cols>
    <col min="1" max="1" width="42.7265625" bestFit="1" customWidth="1"/>
    <col min="2" max="2" width="8.90625" bestFit="1" customWidth="1"/>
    <col min="3" max="3" width="9.90625" customWidth="1"/>
    <col min="4" max="4" width="5.26953125" bestFit="1" customWidth="1"/>
    <col min="5" max="5" width="8.81640625" bestFit="1" customWidth="1"/>
    <col min="6" max="6" width="3.1796875" style="28" customWidth="1"/>
    <col min="7" max="7" width="8.90625" bestFit="1" customWidth="1"/>
    <col min="8" max="8" width="9.453125" customWidth="1"/>
    <col min="9" max="9" width="5.6328125" bestFit="1" customWidth="1"/>
    <col min="10" max="10" width="7.7265625" bestFit="1" customWidth="1"/>
    <col min="11" max="11" width="3.1796875" customWidth="1"/>
    <col min="12" max="12" width="8.90625" bestFit="1" customWidth="1"/>
    <col min="13" max="13" width="8.7265625" customWidth="1"/>
    <col min="14" max="14" width="5.26953125" bestFit="1" customWidth="1"/>
  </cols>
  <sheetData>
    <row r="1" spans="1:15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x14ac:dyDescent="0.35">
      <c r="A2" s="1"/>
    </row>
    <row r="3" spans="1:15" x14ac:dyDescent="0.35">
      <c r="A3" s="112" t="s">
        <v>108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35">
      <c r="A4" s="1"/>
    </row>
    <row r="5" spans="1:15" x14ac:dyDescent="0.35">
      <c r="A5" s="112" t="s">
        <v>156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x14ac:dyDescent="0.35">
      <c r="A6" s="1"/>
    </row>
    <row r="7" spans="1:15" x14ac:dyDescent="0.35">
      <c r="A7" s="1"/>
      <c r="B7" s="103" t="s">
        <v>12</v>
      </c>
      <c r="C7" s="104"/>
      <c r="D7" s="104"/>
      <c r="E7" s="105"/>
      <c r="F7" s="30"/>
      <c r="G7" s="106" t="s">
        <v>1</v>
      </c>
      <c r="H7" s="107"/>
      <c r="I7" s="107"/>
      <c r="J7" s="108"/>
      <c r="K7" s="30"/>
      <c r="L7" s="109" t="s">
        <v>10</v>
      </c>
      <c r="M7" s="110"/>
      <c r="N7" s="110"/>
      <c r="O7" s="111"/>
    </row>
    <row r="8" spans="1:15" ht="49.5" customHeight="1" x14ac:dyDescent="0.35">
      <c r="A8" s="1" t="s">
        <v>11</v>
      </c>
      <c r="B8" s="33" t="s">
        <v>13</v>
      </c>
      <c r="C8" s="34" t="s">
        <v>161</v>
      </c>
      <c r="D8" s="33" t="s">
        <v>14</v>
      </c>
      <c r="E8" s="35" t="s">
        <v>163</v>
      </c>
      <c r="F8" s="31"/>
      <c r="G8" s="16" t="s">
        <v>13</v>
      </c>
      <c r="H8" s="43" t="s">
        <v>162</v>
      </c>
      <c r="I8" s="16" t="s">
        <v>14</v>
      </c>
      <c r="J8" s="36" t="s">
        <v>163</v>
      </c>
      <c r="K8" s="31"/>
      <c r="L8" s="3" t="s">
        <v>13</v>
      </c>
      <c r="M8" s="44" t="s">
        <v>162</v>
      </c>
      <c r="N8" s="3" t="s">
        <v>14</v>
      </c>
      <c r="O8" s="39" t="s">
        <v>163</v>
      </c>
    </row>
    <row r="9" spans="1:15" ht="15.5" x14ac:dyDescent="0.35">
      <c r="A9" s="66" t="str">
        <f>'Constituency - Votes'!I7</f>
        <v>Scottish Conservative and Unionist Party</v>
      </c>
      <c r="B9" s="12">
        <f>'Constituency - Votes'!I81</f>
        <v>592526</v>
      </c>
      <c r="C9" s="76">
        <f>B9/$B$15</f>
        <v>0.2189059174415473</v>
      </c>
      <c r="D9" s="12">
        <f>'Constituency - Seats'!G81</f>
        <v>5</v>
      </c>
      <c r="E9" s="76">
        <f>D9/$D$15</f>
        <v>6.8493150684931503E-2</v>
      </c>
      <c r="F9" s="29"/>
      <c r="G9" s="21">
        <f>'Region - Votes'!J20</f>
        <v>637131</v>
      </c>
      <c r="H9" s="80">
        <f>G9/$G$15</f>
        <v>0.23486241440527517</v>
      </c>
      <c r="I9" s="22">
        <f>'Region - Seats'!J20</f>
        <v>26</v>
      </c>
      <c r="J9" s="80">
        <f>I9/$I$15</f>
        <v>0.4642857142857143</v>
      </c>
      <c r="K9" s="29"/>
      <c r="L9" s="23">
        <f>B9+G9</f>
        <v>1229657</v>
      </c>
      <c r="M9" s="84">
        <f>L9/$L$15</f>
        <v>0.22689303253317392</v>
      </c>
      <c r="N9" s="23">
        <f>D9+I9</f>
        <v>31</v>
      </c>
      <c r="O9" s="84">
        <f>N9/$N$15</f>
        <v>0.24031007751937986</v>
      </c>
    </row>
    <row r="10" spans="1:15" ht="15.5" x14ac:dyDescent="0.35">
      <c r="A10" s="66" t="s">
        <v>90</v>
      </c>
      <c r="B10" s="13">
        <f>'Constituency - Votes'!K81</f>
        <v>34990</v>
      </c>
      <c r="C10" s="77">
        <f t="shared" ref="C10:C14" si="0">B10/$B$15</f>
        <v>1.2926889370727597E-2</v>
      </c>
      <c r="D10" s="13">
        <f>'Constituency - Seats'!I81</f>
        <v>0</v>
      </c>
      <c r="E10" s="77">
        <f t="shared" ref="E10:E14" si="1">D10/$D$15</f>
        <v>0</v>
      </c>
      <c r="F10" s="29"/>
      <c r="G10" s="17">
        <f>'Region - Votes'!J22</f>
        <v>220324</v>
      </c>
      <c r="H10" s="81">
        <f t="shared" ref="H10:H14" si="2">G10/$G$15</f>
        <v>8.1216934337566132E-2</v>
      </c>
      <c r="I10" s="19">
        <f>'Region - Seats'!J22</f>
        <v>8</v>
      </c>
      <c r="J10" s="81">
        <f t="shared" ref="J10:J14" si="3">I10/$I$15</f>
        <v>0.14285714285714285</v>
      </c>
      <c r="K10" s="29"/>
      <c r="L10" s="24">
        <f t="shared" ref="L10:L14" si="4">B10+G10</f>
        <v>255314</v>
      </c>
      <c r="M10" s="85">
        <f t="shared" ref="M10:M14" si="5">L10/$L$15</f>
        <v>4.7109858853464637E-2</v>
      </c>
      <c r="N10" s="24">
        <f t="shared" ref="N10:N14" si="6">D10+I10</f>
        <v>8</v>
      </c>
      <c r="O10" s="85">
        <f t="shared" ref="O10:O14" si="7">N10/$N$15</f>
        <v>6.2015503875968991E-2</v>
      </c>
    </row>
    <row r="11" spans="1:15" ht="15.5" x14ac:dyDescent="0.35">
      <c r="A11" s="66" t="s">
        <v>91</v>
      </c>
      <c r="B11" s="13">
        <f>'Constituency - Votes'!L81</f>
        <v>584392</v>
      </c>
      <c r="C11" s="77">
        <f t="shared" si="0"/>
        <v>0.21590084976102433</v>
      </c>
      <c r="D11" s="13">
        <f>'Constituency - Seats'!J81</f>
        <v>2</v>
      </c>
      <c r="E11" s="77">
        <f t="shared" si="1"/>
        <v>2.7397260273972601E-2</v>
      </c>
      <c r="F11" s="29"/>
      <c r="G11" s="17">
        <f>'Region - Votes'!J23</f>
        <v>485819</v>
      </c>
      <c r="H11" s="81">
        <f t="shared" si="2"/>
        <v>0.17908502851682995</v>
      </c>
      <c r="I11" s="19">
        <f>'Region - Seats'!J23</f>
        <v>20</v>
      </c>
      <c r="J11" s="81">
        <f t="shared" si="3"/>
        <v>0.35714285714285715</v>
      </c>
      <c r="K11" s="29"/>
      <c r="L11" s="24">
        <f t="shared" si="4"/>
        <v>1070211</v>
      </c>
      <c r="M11" s="85">
        <f t="shared" si="5"/>
        <v>0.19747248154596003</v>
      </c>
      <c r="N11" s="24">
        <f t="shared" si="6"/>
        <v>22</v>
      </c>
      <c r="O11" s="85">
        <f t="shared" si="7"/>
        <v>0.17054263565891473</v>
      </c>
    </row>
    <row r="12" spans="1:15" ht="15.5" x14ac:dyDescent="0.35">
      <c r="A12" s="66" t="s">
        <v>92</v>
      </c>
      <c r="B12" s="13">
        <f>'Constituency - Votes'!M81</f>
        <v>187816</v>
      </c>
      <c r="C12" s="77">
        <f t="shared" si="0"/>
        <v>6.9387729467064146E-2</v>
      </c>
      <c r="D12" s="13">
        <f>'Constituency - Seats'!K81</f>
        <v>4</v>
      </c>
      <c r="E12" s="77">
        <f t="shared" si="1"/>
        <v>5.4794520547945202E-2</v>
      </c>
      <c r="F12" s="29"/>
      <c r="G12" s="17">
        <f>'Region - Votes'!J24</f>
        <v>137152</v>
      </c>
      <c r="H12" s="81">
        <f t="shared" si="2"/>
        <v>5.0557655898884689E-2</v>
      </c>
      <c r="I12" s="19">
        <f>'Region - Seats'!J24</f>
        <v>0</v>
      </c>
      <c r="J12" s="81">
        <f t="shared" si="3"/>
        <v>0</v>
      </c>
      <c r="K12" s="29"/>
      <c r="L12" s="24">
        <f t="shared" si="4"/>
        <v>324968</v>
      </c>
      <c r="M12" s="85">
        <f t="shared" si="5"/>
        <v>5.9962229301537308E-2</v>
      </c>
      <c r="N12" s="24">
        <f t="shared" si="6"/>
        <v>4</v>
      </c>
      <c r="O12" s="85">
        <f t="shared" si="7"/>
        <v>3.1007751937984496E-2</v>
      </c>
    </row>
    <row r="13" spans="1:15" ht="15.5" x14ac:dyDescent="0.35">
      <c r="A13" s="66" t="s">
        <v>93</v>
      </c>
      <c r="B13" s="13">
        <f>'Constituency - Votes'!O81</f>
        <v>1291204</v>
      </c>
      <c r="C13" s="77">
        <f t="shared" si="0"/>
        <v>0.47702918728325111</v>
      </c>
      <c r="D13" s="13">
        <f>'Constituency - Seats'!M81</f>
        <v>62</v>
      </c>
      <c r="E13" s="77">
        <f t="shared" si="1"/>
        <v>0.84931506849315064</v>
      </c>
      <c r="F13" s="29"/>
      <c r="G13" s="17">
        <f>'Region - Votes'!J26</f>
        <v>1094374</v>
      </c>
      <c r="H13" s="81">
        <f t="shared" si="2"/>
        <v>0.40341361494317279</v>
      </c>
      <c r="I13" s="19">
        <f>'Region - Seats'!J26</f>
        <v>2</v>
      </c>
      <c r="J13" s="81">
        <f t="shared" si="3"/>
        <v>3.5714285714285712E-2</v>
      </c>
      <c r="K13" s="29"/>
      <c r="L13" s="24">
        <f t="shared" si="4"/>
        <v>2385578</v>
      </c>
      <c r="M13" s="85">
        <f t="shared" si="5"/>
        <v>0.44018049485704058</v>
      </c>
      <c r="N13" s="24">
        <f t="shared" si="6"/>
        <v>64</v>
      </c>
      <c r="O13" s="85">
        <f t="shared" si="7"/>
        <v>0.49612403100775193</v>
      </c>
    </row>
    <row r="14" spans="1:15" x14ac:dyDescent="0.35">
      <c r="A14" s="67" t="s">
        <v>118</v>
      </c>
      <c r="B14" s="59">
        <f>'Constituency - Votes'!E81+'Constituency - Votes'!F81+'Constituency - Votes'!G81+'Constituency - Votes'!H81+'Constituency - Votes'!J81+'Constituency - Votes'!N81+'Constituency - Votes'!P81+'Constituency - Votes'!Q81+'Constituency - Votes'!R81+'Constituency - Votes'!S81+'Constituency - Votes'!T81+'Constituency - Votes'!U81+'Constituency - Votes'!V81</f>
        <v>15833</v>
      </c>
      <c r="C14" s="78">
        <f t="shared" si="0"/>
        <v>5.84942667638554E-3</v>
      </c>
      <c r="D14" s="59">
        <f>'Constituency - Seats'!C81+'Constituency - Seats'!D81+'Constituency - Seats'!E81+'Constituency - Seats'!F81+'Constituency - Seats'!H81+'Constituency - Seats'!L81+'Constituency - Seats'!N81+'Constituency - Seats'!N81+'Constituency - Seats'!O81+'Constituency - Seats'!P81+'Constituency - Seats'!Q81+'Constituency - Seats'!R81+'Constituency - Seats'!S81+'Constituency - Seats'!T81</f>
        <v>0</v>
      </c>
      <c r="E14" s="91">
        <f t="shared" si="1"/>
        <v>0</v>
      </c>
      <c r="F14" s="29"/>
      <c r="G14" s="72">
        <f>'Region - Votes'!J9+'Region - Votes'!J10+'Region - Votes'!J11+'Region - Votes'!J12+'Region - Votes'!J13+'Region - Votes'!J14+'Region - Votes'!J15+'Region - Votes'!J16+'Region - Votes'!J17+'Region - Votes'!J18+'Region - Votes'!J19+'Region - Votes'!J21+'Region - Votes'!J25+'Region - Votes'!J27+'Region - Votes'!J28+'Region - Votes'!J29+'Region - Votes'!J30+'Region - Votes'!J31+'Region - Votes'!J32+'Region - Votes'!J33+SUM('Region - Votes'!J35:J46)</f>
        <v>137984</v>
      </c>
      <c r="H14" s="82">
        <f t="shared" si="2"/>
        <v>5.0864351898271293E-2</v>
      </c>
      <c r="I14" s="83">
        <f>'Region - Seats'!J9+'Region - Seats'!J10+'Region - Seats'!J11+'Region - Seats'!J12+'Region - Seats'!J13+'Region - Seats'!J14+'Region - Seats'!J15+'Region - Seats'!J16+'Region - Seats'!J17+'Region - Seats'!J18+'Region - Seats'!J19+'Region - Seats'!J21+'Region - Seats'!J25+'Region - Seats'!J27+'Region - Seats'!J28+'Region - Seats'!J29+'Region - Seats'!J30+'Region - Seats'!J31+'Region - Seats'!J32+'Region - Seats'!J33+SUM('Region - Seats'!J35:J46)</f>
        <v>0</v>
      </c>
      <c r="J14" s="92">
        <f t="shared" si="3"/>
        <v>0</v>
      </c>
      <c r="K14" s="29"/>
      <c r="L14" s="88">
        <f t="shared" si="4"/>
        <v>153817</v>
      </c>
      <c r="M14" s="85">
        <f t="shared" si="5"/>
        <v>2.8381902908823527E-2</v>
      </c>
      <c r="N14" s="90">
        <f t="shared" si="6"/>
        <v>0</v>
      </c>
      <c r="O14" s="86">
        <f t="shared" si="7"/>
        <v>0</v>
      </c>
    </row>
    <row r="15" spans="1:15" ht="15" thickBot="1" x14ac:dyDescent="0.4">
      <c r="A15" s="1" t="s">
        <v>10</v>
      </c>
      <c r="B15" s="14">
        <f>SUM(B9:B14)</f>
        <v>2706761</v>
      </c>
      <c r="C15" s="79">
        <f>SUM(C9:C14)</f>
        <v>1</v>
      </c>
      <c r="D15" s="15">
        <f>SUM(D9:D14)</f>
        <v>73</v>
      </c>
      <c r="E15" s="79">
        <f>SUM(E9:E14)</f>
        <v>1</v>
      </c>
      <c r="F15" s="32"/>
      <c r="G15" s="37">
        <f>SUM(G9:G14)</f>
        <v>2712784</v>
      </c>
      <c r="H15" s="73">
        <f>SUM(H9:H14)</f>
        <v>1</v>
      </c>
      <c r="I15" s="38">
        <f>SUM(I9:I14)</f>
        <v>56</v>
      </c>
      <c r="J15" s="73">
        <f>SUM(J9:J14)</f>
        <v>1.0000000000000002</v>
      </c>
      <c r="K15" s="32"/>
      <c r="L15" s="89">
        <f>SUM(L9:L14)</f>
        <v>5419545</v>
      </c>
      <c r="M15" s="87">
        <f>SUM(M9:M14)</f>
        <v>1</v>
      </c>
      <c r="N15" s="25">
        <f>SUM(N9:N14)</f>
        <v>129</v>
      </c>
      <c r="O15" s="87">
        <f>SUM(O9:O14)</f>
        <v>1</v>
      </c>
    </row>
    <row r="16" spans="1:15" x14ac:dyDescent="0.35">
      <c r="B16" s="46"/>
      <c r="D16" t="s">
        <v>83</v>
      </c>
      <c r="G16" s="41"/>
      <c r="K16" s="28"/>
      <c r="L16" s="26"/>
    </row>
    <row r="17" spans="1:13" ht="15" thickBot="1" x14ac:dyDescent="0.4">
      <c r="A17" s="1" t="s">
        <v>107</v>
      </c>
      <c r="B17" s="45">
        <f>'Constituency - Votes'!W81</f>
        <v>10024</v>
      </c>
      <c r="C17" s="75">
        <f>(B17/B19)</f>
        <v>3.6896552358762287E-3</v>
      </c>
      <c r="G17" s="18">
        <f>'Region - Votes'!J47</f>
        <v>5282</v>
      </c>
      <c r="H17" s="73">
        <f>G17/G19</f>
        <v>1.9432935035425924E-3</v>
      </c>
      <c r="L17" s="25">
        <f>B17+G17</f>
        <v>15306</v>
      </c>
      <c r="M17" s="74">
        <f>L17/L19</f>
        <v>2.8162685600764399E-3</v>
      </c>
    </row>
    <row r="18" spans="1:13" x14ac:dyDescent="0.35">
      <c r="A18" s="68"/>
      <c r="B18" s="32"/>
      <c r="C18" s="28"/>
      <c r="D18" s="28"/>
      <c r="E18" s="28"/>
      <c r="G18" s="28"/>
      <c r="M18" s="1"/>
    </row>
    <row r="19" spans="1:13" x14ac:dyDescent="0.35">
      <c r="A19" s="1" t="s">
        <v>104</v>
      </c>
      <c r="B19" s="99">
        <f>B15+B17</f>
        <v>2716785</v>
      </c>
      <c r="G19" s="20">
        <f>G15+G17</f>
        <v>2718066</v>
      </c>
      <c r="L19" s="27">
        <f>B19+G19</f>
        <v>5434851</v>
      </c>
      <c r="M19" s="11"/>
    </row>
    <row r="21" spans="1:13" x14ac:dyDescent="0.35">
      <c r="C21" t="s">
        <v>83</v>
      </c>
      <c r="E21" t="s">
        <v>83</v>
      </c>
    </row>
    <row r="22" spans="1:13" x14ac:dyDescent="0.35">
      <c r="E22" t="s">
        <v>83</v>
      </c>
    </row>
  </sheetData>
  <mergeCells count="6">
    <mergeCell ref="B7:E7"/>
    <mergeCell ref="G7:J7"/>
    <mergeCell ref="L7:O7"/>
    <mergeCell ref="A1:O1"/>
    <mergeCell ref="A3:O3"/>
    <mergeCell ref="A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6"/>
  <sheetViews>
    <sheetView tabSelected="1" topLeftCell="J1" zoomScale="87" zoomScaleNormal="87" workbookViewId="0">
      <pane ySplit="3040" topLeftCell="A67" activePane="bottomLeft"/>
      <selection activeCell="F7" sqref="F7"/>
      <selection pane="bottomLeft" activeCell="Y81" sqref="Y81"/>
    </sheetView>
  </sheetViews>
  <sheetFormatPr defaultRowHeight="14.5" x14ac:dyDescent="0.35"/>
  <cols>
    <col min="1" max="1" width="42.7265625" bestFit="1" customWidth="1"/>
    <col min="2" max="2" width="10.08984375" customWidth="1"/>
    <col min="3" max="3" width="9.453125" bestFit="1" customWidth="1"/>
    <col min="4" max="4" width="9.81640625" customWidth="1"/>
    <col min="5" max="5" width="11.6328125" bestFit="1" customWidth="1"/>
    <col min="6" max="6" width="10.26953125" customWidth="1"/>
    <col min="7" max="7" width="8.08984375" bestFit="1" customWidth="1"/>
    <col min="8" max="8" width="9" customWidth="1"/>
    <col min="9" max="9" width="13.08984375" customWidth="1"/>
    <col min="10" max="10" width="10" customWidth="1"/>
    <col min="11" max="11" width="11.26953125" customWidth="1"/>
    <col min="12" max="12" width="11.54296875" customWidth="1"/>
    <col min="13" max="16" width="11.453125" customWidth="1"/>
    <col min="17" max="17" width="11.1796875" customWidth="1"/>
    <col min="18" max="18" width="10.453125" customWidth="1"/>
    <col min="19" max="19" width="13.453125" customWidth="1"/>
    <col min="20" max="20" width="11.36328125" customWidth="1"/>
    <col min="21" max="21" width="12.7265625" customWidth="1"/>
    <col min="22" max="22" width="11.36328125" customWidth="1"/>
    <col min="23" max="23" width="10.453125" customWidth="1"/>
    <col min="24" max="24" width="3.453125" customWidth="1"/>
    <col min="26" max="26" width="8.81640625" customWidth="1"/>
    <col min="27" max="27" width="10.6328125" customWidth="1"/>
  </cols>
  <sheetData>
    <row r="1" spans="1:27" x14ac:dyDescent="0.35">
      <c r="A1" s="114" t="s">
        <v>0</v>
      </c>
      <c r="B1" s="114"/>
      <c r="C1" s="114"/>
      <c r="D1" s="114"/>
      <c r="E1" s="114"/>
      <c r="F1" s="114"/>
      <c r="G1" s="114"/>
      <c r="Y1" s="28"/>
    </row>
    <row r="2" spans="1:27" x14ac:dyDescent="0.35">
      <c r="Y2" s="28"/>
    </row>
    <row r="3" spans="1:27" x14ac:dyDescent="0.35">
      <c r="A3" s="114" t="str">
        <f>Summary!A3</f>
        <v>Scottish Parliamentary Election 6 May 2021</v>
      </c>
      <c r="B3" s="114"/>
      <c r="C3" s="114"/>
      <c r="D3" s="114"/>
      <c r="E3" s="114"/>
      <c r="F3" s="114"/>
      <c r="G3" s="114"/>
      <c r="Y3" s="28"/>
    </row>
    <row r="4" spans="1:27" x14ac:dyDescent="0.35">
      <c r="F4" t="s">
        <v>83</v>
      </c>
      <c r="Y4" s="28"/>
    </row>
    <row r="5" spans="1:27" x14ac:dyDescent="0.35">
      <c r="A5" s="1" t="s">
        <v>158</v>
      </c>
      <c r="Y5" s="28"/>
    </row>
    <row r="6" spans="1:27" x14ac:dyDescent="0.35">
      <c r="A6" s="1"/>
      <c r="Y6" s="28"/>
    </row>
    <row r="7" spans="1:27" ht="74" customHeight="1" x14ac:dyDescent="0.35">
      <c r="A7" s="57" t="s">
        <v>12</v>
      </c>
      <c r="B7" s="56" t="s">
        <v>99</v>
      </c>
      <c r="C7" s="56" t="s">
        <v>106</v>
      </c>
      <c r="D7" s="56" t="s">
        <v>104</v>
      </c>
      <c r="E7" s="56" t="s">
        <v>96</v>
      </c>
      <c r="F7" s="56" t="s">
        <v>109</v>
      </c>
      <c r="G7" s="56" t="s">
        <v>110</v>
      </c>
      <c r="H7" s="56" t="s">
        <v>111</v>
      </c>
      <c r="I7" s="34" t="s">
        <v>89</v>
      </c>
      <c r="J7" s="56" t="s">
        <v>112</v>
      </c>
      <c r="K7" s="56" t="s">
        <v>100</v>
      </c>
      <c r="L7" s="56" t="s">
        <v>91</v>
      </c>
      <c r="M7" s="56" t="s">
        <v>92</v>
      </c>
      <c r="N7" s="56" t="s">
        <v>95</v>
      </c>
      <c r="O7" s="35" t="s">
        <v>93</v>
      </c>
      <c r="P7" s="56" t="s">
        <v>101</v>
      </c>
      <c r="Q7" s="56" t="s">
        <v>113</v>
      </c>
      <c r="R7" s="56" t="s">
        <v>114</v>
      </c>
      <c r="S7" s="56" t="s">
        <v>94</v>
      </c>
      <c r="T7" s="56" t="s">
        <v>115</v>
      </c>
      <c r="U7" s="56" t="s">
        <v>102</v>
      </c>
      <c r="V7" s="56" t="s">
        <v>103</v>
      </c>
      <c r="W7" s="56" t="s">
        <v>107</v>
      </c>
      <c r="X7" s="7"/>
      <c r="Y7" s="56" t="s">
        <v>105</v>
      </c>
      <c r="Z7" s="56" t="s">
        <v>164</v>
      </c>
      <c r="AA7" s="56" t="s">
        <v>107</v>
      </c>
    </row>
    <row r="8" spans="1:27" x14ac:dyDescent="0.35">
      <c r="A8" s="58" t="s">
        <v>15</v>
      </c>
      <c r="B8" s="62">
        <v>5</v>
      </c>
      <c r="C8" s="63">
        <v>56817</v>
      </c>
      <c r="D8" s="49">
        <v>31777</v>
      </c>
      <c r="E8" s="64">
        <v>0</v>
      </c>
      <c r="F8" s="64">
        <v>0</v>
      </c>
      <c r="G8" s="64">
        <v>0</v>
      </c>
      <c r="H8" s="64">
        <v>0</v>
      </c>
      <c r="I8" s="64">
        <v>7623</v>
      </c>
      <c r="J8" s="64">
        <v>0</v>
      </c>
      <c r="K8" s="64">
        <v>2087</v>
      </c>
      <c r="L8" s="64">
        <v>6294</v>
      </c>
      <c r="M8" s="64">
        <v>1417</v>
      </c>
      <c r="N8" s="64">
        <v>0</v>
      </c>
      <c r="O8" s="97">
        <v>14217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139</v>
      </c>
      <c r="X8" s="28"/>
      <c r="Y8" s="49">
        <f>O8-I8</f>
        <v>6594</v>
      </c>
      <c r="Z8" s="84">
        <f>D8/C8</f>
        <v>0.55928683316612982</v>
      </c>
      <c r="AA8" s="93">
        <f>W8/D8</f>
        <v>4.3742329357711555E-3</v>
      </c>
    </row>
    <row r="9" spans="1:27" x14ac:dyDescent="0.35">
      <c r="A9" s="58" t="s">
        <v>16</v>
      </c>
      <c r="B9" s="62">
        <v>5</v>
      </c>
      <c r="C9" s="63">
        <v>62088</v>
      </c>
      <c r="D9" s="49">
        <v>36028</v>
      </c>
      <c r="E9" s="64">
        <v>0</v>
      </c>
      <c r="F9" s="64">
        <v>0</v>
      </c>
      <c r="G9" s="64">
        <v>0</v>
      </c>
      <c r="H9" s="64">
        <v>0</v>
      </c>
      <c r="I9" s="64">
        <v>9488</v>
      </c>
      <c r="J9" s="64">
        <v>0</v>
      </c>
      <c r="K9" s="64">
        <v>0</v>
      </c>
      <c r="L9" s="64">
        <v>5505</v>
      </c>
      <c r="M9" s="64">
        <v>2162</v>
      </c>
      <c r="N9" s="64">
        <v>0</v>
      </c>
      <c r="O9" s="97">
        <v>18514</v>
      </c>
      <c r="P9" s="64">
        <v>240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119</v>
      </c>
      <c r="X9" s="28"/>
      <c r="Y9" s="50">
        <f>O9-I9</f>
        <v>9026</v>
      </c>
      <c r="Z9" s="84">
        <f t="shared" ref="Z9:Z72" si="0">D9/C9</f>
        <v>0.58027316067517076</v>
      </c>
      <c r="AA9" s="93">
        <f t="shared" ref="AA9:AA72" si="1">W9/D9</f>
        <v>3.3029865660042191E-3</v>
      </c>
    </row>
    <row r="10" spans="1:27" ht="14" customHeight="1" x14ac:dyDescent="0.35">
      <c r="A10" s="58" t="s">
        <v>17</v>
      </c>
      <c r="B10" s="62">
        <v>5</v>
      </c>
      <c r="C10" s="63">
        <v>60799</v>
      </c>
      <c r="D10" s="49">
        <v>39107</v>
      </c>
      <c r="E10" s="64">
        <v>0</v>
      </c>
      <c r="F10" s="64">
        <v>0</v>
      </c>
      <c r="G10" s="64">
        <v>0</v>
      </c>
      <c r="H10" s="64">
        <v>0</v>
      </c>
      <c r="I10" s="64">
        <v>14829</v>
      </c>
      <c r="J10" s="64">
        <v>0</v>
      </c>
      <c r="K10" s="64">
        <v>0</v>
      </c>
      <c r="L10" s="64">
        <v>4505</v>
      </c>
      <c r="M10" s="64">
        <v>2889</v>
      </c>
      <c r="N10" s="64">
        <v>286</v>
      </c>
      <c r="O10" s="97">
        <v>16500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98</v>
      </c>
      <c r="X10" s="28"/>
      <c r="Y10" s="50">
        <f>O10-I10</f>
        <v>1671</v>
      </c>
      <c r="Z10" s="84">
        <f t="shared" si="0"/>
        <v>0.64321781608250139</v>
      </c>
      <c r="AA10" s="93">
        <f t="shared" si="1"/>
        <v>2.5059452271971772E-3</v>
      </c>
    </row>
    <row r="11" spans="1:27" x14ac:dyDescent="0.35">
      <c r="A11" s="58" t="s">
        <v>18</v>
      </c>
      <c r="B11" s="62">
        <v>4</v>
      </c>
      <c r="C11" s="63">
        <v>64059</v>
      </c>
      <c r="D11" s="49">
        <v>41155</v>
      </c>
      <c r="E11" s="64">
        <v>0</v>
      </c>
      <c r="F11" s="64">
        <v>0</v>
      </c>
      <c r="G11" s="64">
        <v>0</v>
      </c>
      <c r="H11" s="64">
        <v>0</v>
      </c>
      <c r="I11" s="64">
        <v>16418</v>
      </c>
      <c r="J11" s="64">
        <v>0</v>
      </c>
      <c r="K11" s="64">
        <v>0</v>
      </c>
      <c r="L11" s="64">
        <v>2900</v>
      </c>
      <c r="M11" s="64">
        <v>3396</v>
      </c>
      <c r="N11" s="64">
        <v>0</v>
      </c>
      <c r="O11" s="97">
        <v>18307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134</v>
      </c>
      <c r="X11" s="28"/>
      <c r="Y11" s="50">
        <f>O11-I11</f>
        <v>1889</v>
      </c>
      <c r="Z11" s="84">
        <f t="shared" si="0"/>
        <v>0.64245461215442012</v>
      </c>
      <c r="AA11" s="93">
        <f t="shared" si="1"/>
        <v>3.2559834770987729E-3</v>
      </c>
    </row>
    <row r="12" spans="1:27" x14ac:dyDescent="0.35">
      <c r="A12" s="58" t="s">
        <v>19</v>
      </c>
      <c r="B12" s="62">
        <v>4</v>
      </c>
      <c r="C12" s="63">
        <v>60081</v>
      </c>
      <c r="D12" s="49">
        <v>41889</v>
      </c>
      <c r="E12" s="64">
        <v>0</v>
      </c>
      <c r="F12" s="64">
        <v>0</v>
      </c>
      <c r="G12" s="64">
        <v>0</v>
      </c>
      <c r="H12" s="64">
        <v>0</v>
      </c>
      <c r="I12" s="97">
        <v>19709</v>
      </c>
      <c r="J12" s="64">
        <v>0</v>
      </c>
      <c r="K12" s="64">
        <v>0</v>
      </c>
      <c r="L12" s="64">
        <v>2382</v>
      </c>
      <c r="M12" s="64">
        <v>3363</v>
      </c>
      <c r="N12" s="64">
        <v>0</v>
      </c>
      <c r="O12" s="64">
        <v>16319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116</v>
      </c>
      <c r="X12" s="28"/>
      <c r="Y12" s="50">
        <f>I12-O12</f>
        <v>3390</v>
      </c>
      <c r="Z12" s="84">
        <f t="shared" si="0"/>
        <v>0.69720876816297994</v>
      </c>
      <c r="AA12" s="93">
        <f t="shared" si="1"/>
        <v>2.7692234238105469E-3</v>
      </c>
    </row>
    <row r="13" spans="1:27" ht="14" customHeight="1" x14ac:dyDescent="0.35">
      <c r="A13" s="58" t="s">
        <v>20</v>
      </c>
      <c r="B13" s="62">
        <v>5</v>
      </c>
      <c r="C13" s="63">
        <v>54147</v>
      </c>
      <c r="D13" s="49">
        <v>32001</v>
      </c>
      <c r="E13" s="64">
        <v>0</v>
      </c>
      <c r="F13" s="64">
        <v>0</v>
      </c>
      <c r="G13" s="64">
        <v>0</v>
      </c>
      <c r="H13" s="64">
        <v>0</v>
      </c>
      <c r="I13" s="64">
        <v>4422</v>
      </c>
      <c r="J13" s="64">
        <v>0</v>
      </c>
      <c r="K13" s="64">
        <v>0</v>
      </c>
      <c r="L13" s="64">
        <v>10671</v>
      </c>
      <c r="M13" s="64">
        <v>562</v>
      </c>
      <c r="N13" s="64">
        <v>0</v>
      </c>
      <c r="O13" s="97">
        <v>16139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132</v>
      </c>
      <c r="W13" s="64">
        <v>75</v>
      </c>
      <c r="X13" s="28"/>
      <c r="Y13" s="50">
        <f>O13-L13</f>
        <v>5468</v>
      </c>
      <c r="Z13" s="84">
        <f t="shared" si="0"/>
        <v>0.5910022715939941</v>
      </c>
      <c r="AA13" s="93">
        <f t="shared" si="1"/>
        <v>2.343676760101247E-3</v>
      </c>
    </row>
    <row r="14" spans="1:27" x14ac:dyDescent="0.35">
      <c r="A14" s="58" t="s">
        <v>21</v>
      </c>
      <c r="B14" s="62">
        <v>4</v>
      </c>
      <c r="C14" s="63">
        <v>68634</v>
      </c>
      <c r="D14" s="49">
        <v>41924</v>
      </c>
      <c r="E14" s="64">
        <v>0</v>
      </c>
      <c r="F14" s="64">
        <v>0</v>
      </c>
      <c r="G14" s="64">
        <v>0</v>
      </c>
      <c r="H14" s="64">
        <v>0</v>
      </c>
      <c r="I14" s="64">
        <v>6952</v>
      </c>
      <c r="J14" s="64">
        <v>0</v>
      </c>
      <c r="K14" s="64">
        <v>0</v>
      </c>
      <c r="L14" s="64">
        <v>10545</v>
      </c>
      <c r="M14" s="64">
        <v>1601</v>
      </c>
      <c r="N14" s="64">
        <v>0</v>
      </c>
      <c r="O14" s="97">
        <v>22675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151</v>
      </c>
      <c r="X14" s="28"/>
      <c r="Y14" s="50">
        <f>O14-L14</f>
        <v>12130</v>
      </c>
      <c r="Z14" s="84">
        <f t="shared" si="0"/>
        <v>0.61083428038581467</v>
      </c>
      <c r="AA14" s="93">
        <f t="shared" si="1"/>
        <v>3.6017555576757943E-3</v>
      </c>
    </row>
    <row r="15" spans="1:27" x14ac:dyDescent="0.35">
      <c r="A15" s="58" t="s">
        <v>22</v>
      </c>
      <c r="B15" s="62">
        <v>4</v>
      </c>
      <c r="C15" s="63">
        <v>55149</v>
      </c>
      <c r="D15" s="49">
        <v>35383</v>
      </c>
      <c r="E15" s="64">
        <v>0</v>
      </c>
      <c r="F15" s="64">
        <v>0</v>
      </c>
      <c r="G15" s="64">
        <v>0</v>
      </c>
      <c r="H15" s="64">
        <v>0</v>
      </c>
      <c r="I15" s="64">
        <v>13635</v>
      </c>
      <c r="J15" s="64">
        <v>0</v>
      </c>
      <c r="K15" s="64">
        <v>0</v>
      </c>
      <c r="L15" s="64">
        <v>2686</v>
      </c>
      <c r="M15" s="64">
        <v>1804</v>
      </c>
      <c r="N15" s="64">
        <v>0</v>
      </c>
      <c r="O15" s="97">
        <v>17144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114</v>
      </c>
      <c r="X15" s="28"/>
      <c r="Y15" s="50">
        <f>O15-I15</f>
        <v>3509</v>
      </c>
      <c r="Z15" s="84">
        <f t="shared" si="0"/>
        <v>0.64158914939527467</v>
      </c>
      <c r="AA15" s="93">
        <f t="shared" si="1"/>
        <v>3.2218862165446682E-3</v>
      </c>
    </row>
    <row r="16" spans="1:27" x14ac:dyDescent="0.35">
      <c r="A16" s="58" t="s">
        <v>23</v>
      </c>
      <c r="B16" s="62">
        <v>4</v>
      </c>
      <c r="C16" s="63">
        <v>59472</v>
      </c>
      <c r="D16" s="49">
        <v>38736</v>
      </c>
      <c r="E16" s="64">
        <v>0</v>
      </c>
      <c r="F16" s="64">
        <v>0</v>
      </c>
      <c r="G16" s="64">
        <v>0</v>
      </c>
      <c r="H16" s="64">
        <v>0</v>
      </c>
      <c r="I16" s="64">
        <v>13451</v>
      </c>
      <c r="J16" s="64">
        <v>0</v>
      </c>
      <c r="K16" s="64">
        <v>0</v>
      </c>
      <c r="L16" s="64">
        <v>3625</v>
      </c>
      <c r="M16" s="64">
        <v>1964</v>
      </c>
      <c r="N16" s="64">
        <v>0</v>
      </c>
      <c r="O16" s="97">
        <v>19568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128</v>
      </c>
      <c r="X16" s="28"/>
      <c r="Y16" s="50">
        <f>O16-I16</f>
        <v>6117</v>
      </c>
      <c r="Z16" s="84">
        <f t="shared" si="0"/>
        <v>0.65133171912832932</v>
      </c>
      <c r="AA16" s="93">
        <f t="shared" si="1"/>
        <v>3.3044196612969849E-3</v>
      </c>
    </row>
    <row r="17" spans="1:27" x14ac:dyDescent="0.35">
      <c r="A17" s="58" t="s">
        <v>24</v>
      </c>
      <c r="B17" s="62">
        <v>4</v>
      </c>
      <c r="C17" s="63">
        <v>49723</v>
      </c>
      <c r="D17" s="49">
        <v>33728</v>
      </c>
      <c r="E17" s="64">
        <v>0</v>
      </c>
      <c r="F17" s="64">
        <v>0</v>
      </c>
      <c r="G17" s="64">
        <v>0</v>
      </c>
      <c r="H17" s="64">
        <v>0</v>
      </c>
      <c r="I17" s="64">
        <v>7645</v>
      </c>
      <c r="J17" s="64">
        <v>0</v>
      </c>
      <c r="K17" s="64">
        <v>0</v>
      </c>
      <c r="L17" s="64">
        <v>2436</v>
      </c>
      <c r="M17" s="64">
        <v>6874</v>
      </c>
      <c r="N17" s="64">
        <v>0</v>
      </c>
      <c r="O17" s="97">
        <v>16608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165</v>
      </c>
      <c r="X17" s="28"/>
      <c r="Y17" s="50">
        <f>O17-I17</f>
        <v>8963</v>
      </c>
      <c r="Z17" s="84">
        <f t="shared" si="0"/>
        <v>0.67831788106107838</v>
      </c>
      <c r="AA17" s="93">
        <f t="shared" si="1"/>
        <v>4.8920777988614803E-3</v>
      </c>
    </row>
    <row r="18" spans="1:27" ht="14" customHeight="1" x14ac:dyDescent="0.35">
      <c r="A18" s="58" t="s">
        <v>25</v>
      </c>
      <c r="B18" s="62">
        <v>5</v>
      </c>
      <c r="C18" s="63">
        <v>63711</v>
      </c>
      <c r="D18" s="49">
        <v>43561</v>
      </c>
      <c r="E18" s="64">
        <v>0</v>
      </c>
      <c r="F18" s="64">
        <v>0</v>
      </c>
      <c r="G18" s="64">
        <v>0</v>
      </c>
      <c r="H18" s="64">
        <v>267</v>
      </c>
      <c r="I18" s="64">
        <v>18711</v>
      </c>
      <c r="J18" s="64">
        <v>0</v>
      </c>
      <c r="K18" s="64">
        <v>0</v>
      </c>
      <c r="L18" s="64">
        <v>4766</v>
      </c>
      <c r="M18" s="64">
        <v>808</v>
      </c>
      <c r="N18" s="64">
        <v>0</v>
      </c>
      <c r="O18" s="97">
        <v>18881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128</v>
      </c>
      <c r="X18" s="28"/>
      <c r="Y18" s="50">
        <f>O18-I18</f>
        <v>170</v>
      </c>
      <c r="Z18" s="84">
        <f t="shared" si="0"/>
        <v>0.68372808463216717</v>
      </c>
      <c r="AA18" s="93">
        <f t="shared" si="1"/>
        <v>2.9384082091779345E-3</v>
      </c>
    </row>
    <row r="19" spans="1:27" x14ac:dyDescent="0.35">
      <c r="A19" s="58" t="s">
        <v>26</v>
      </c>
      <c r="B19" s="62">
        <v>6</v>
      </c>
      <c r="C19" s="63">
        <v>58816</v>
      </c>
      <c r="D19" s="49">
        <v>33075</v>
      </c>
      <c r="E19" s="64">
        <v>0</v>
      </c>
      <c r="F19" s="64">
        <v>347</v>
      </c>
      <c r="G19" s="64">
        <v>331</v>
      </c>
      <c r="H19" s="64">
        <v>0</v>
      </c>
      <c r="I19" s="64">
        <v>14148</v>
      </c>
      <c r="J19" s="64">
        <v>0</v>
      </c>
      <c r="K19" s="64">
        <v>0</v>
      </c>
      <c r="L19" s="64">
        <v>2169</v>
      </c>
      <c r="M19" s="64">
        <v>1071</v>
      </c>
      <c r="N19" s="64">
        <v>0</v>
      </c>
      <c r="O19" s="97">
        <v>14920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89</v>
      </c>
      <c r="X19" s="28"/>
      <c r="Y19" s="50">
        <f>O19-I19</f>
        <v>772</v>
      </c>
      <c r="Z19" s="84">
        <f t="shared" si="0"/>
        <v>0.56234698041349296</v>
      </c>
      <c r="AA19" s="93">
        <f t="shared" si="1"/>
        <v>2.6908541194255479E-3</v>
      </c>
    </row>
    <row r="20" spans="1:27" x14ac:dyDescent="0.35">
      <c r="A20" s="58" t="s">
        <v>27</v>
      </c>
      <c r="B20" s="62">
        <v>6</v>
      </c>
      <c r="C20" s="63">
        <v>57045</v>
      </c>
      <c r="D20" s="49">
        <v>36993</v>
      </c>
      <c r="E20" s="64">
        <v>0</v>
      </c>
      <c r="F20" s="64">
        <v>289</v>
      </c>
      <c r="G20" s="64">
        <v>0</v>
      </c>
      <c r="H20" s="64">
        <v>0</v>
      </c>
      <c r="I20" s="64">
        <v>5170</v>
      </c>
      <c r="J20" s="64">
        <v>0</v>
      </c>
      <c r="K20" s="64">
        <v>0</v>
      </c>
      <c r="L20" s="64">
        <v>2016</v>
      </c>
      <c r="M20" s="64">
        <v>13298</v>
      </c>
      <c r="N20" s="64">
        <v>222</v>
      </c>
      <c r="O20" s="97">
        <v>15889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109</v>
      </c>
      <c r="X20" s="28"/>
      <c r="Y20" s="50">
        <f>O20-M20</f>
        <v>2591</v>
      </c>
      <c r="Z20" s="84">
        <f t="shared" si="0"/>
        <v>0.64848803576124114</v>
      </c>
      <c r="AA20" s="93">
        <f t="shared" si="1"/>
        <v>2.9465033925337226E-3</v>
      </c>
    </row>
    <row r="21" spans="1:27" x14ac:dyDescent="0.35">
      <c r="A21" s="58" t="s">
        <v>28</v>
      </c>
      <c r="B21" s="62">
        <v>4</v>
      </c>
      <c r="C21" s="63">
        <v>59924</v>
      </c>
      <c r="D21" s="49">
        <v>35734</v>
      </c>
      <c r="E21" s="64">
        <v>0</v>
      </c>
      <c r="F21" s="64">
        <v>0</v>
      </c>
      <c r="G21" s="64">
        <v>0</v>
      </c>
      <c r="H21" s="64">
        <v>0</v>
      </c>
      <c r="I21" s="64">
        <v>10903</v>
      </c>
      <c r="J21" s="64">
        <v>0</v>
      </c>
      <c r="K21" s="64">
        <v>0</v>
      </c>
      <c r="L21" s="64">
        <v>8604</v>
      </c>
      <c r="M21" s="64">
        <v>875</v>
      </c>
      <c r="N21" s="64">
        <v>0</v>
      </c>
      <c r="O21" s="97">
        <v>15240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112</v>
      </c>
      <c r="X21" s="28"/>
      <c r="Y21" s="50">
        <f>O21-I21</f>
        <v>4337</v>
      </c>
      <c r="Z21" s="84">
        <f t="shared" si="0"/>
        <v>0.5963220078766438</v>
      </c>
      <c r="AA21" s="93">
        <f t="shared" si="1"/>
        <v>3.1342698830245704E-3</v>
      </c>
    </row>
    <row r="22" spans="1:27" x14ac:dyDescent="0.35">
      <c r="A22" s="58" t="s">
        <v>29</v>
      </c>
      <c r="B22" s="62">
        <v>4</v>
      </c>
      <c r="C22" s="63">
        <v>52847</v>
      </c>
      <c r="D22" s="49">
        <v>35078</v>
      </c>
      <c r="E22" s="64">
        <v>0</v>
      </c>
      <c r="F22" s="64">
        <v>0</v>
      </c>
      <c r="G22" s="64">
        <v>0</v>
      </c>
      <c r="H22" s="64">
        <v>0</v>
      </c>
      <c r="I22" s="64">
        <v>8953</v>
      </c>
      <c r="J22" s="64">
        <v>0</v>
      </c>
      <c r="K22" s="64">
        <v>0</v>
      </c>
      <c r="L22" s="64">
        <v>8292</v>
      </c>
      <c r="M22" s="64">
        <v>1194</v>
      </c>
      <c r="N22" s="64">
        <v>0</v>
      </c>
      <c r="O22" s="97">
        <v>16504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135</v>
      </c>
      <c r="X22" s="28"/>
      <c r="Y22" s="50">
        <f>O22-I22</f>
        <v>7551</v>
      </c>
      <c r="Z22" s="84">
        <f t="shared" si="0"/>
        <v>0.66376520899956482</v>
      </c>
      <c r="AA22" s="93">
        <f t="shared" si="1"/>
        <v>3.8485660527966246E-3</v>
      </c>
    </row>
    <row r="23" spans="1:27" x14ac:dyDescent="0.35">
      <c r="A23" s="58" t="s">
        <v>30</v>
      </c>
      <c r="B23" s="62">
        <v>5</v>
      </c>
      <c r="C23" s="63">
        <v>55368</v>
      </c>
      <c r="D23" s="49">
        <v>37767</v>
      </c>
      <c r="E23" s="64">
        <v>0</v>
      </c>
      <c r="F23" s="64">
        <v>0</v>
      </c>
      <c r="G23" s="64">
        <v>0</v>
      </c>
      <c r="H23" s="64">
        <v>0</v>
      </c>
      <c r="I23" s="64">
        <v>4153</v>
      </c>
      <c r="J23" s="64">
        <v>0</v>
      </c>
      <c r="K23" s="64">
        <v>0</v>
      </c>
      <c r="L23" s="64">
        <v>12513</v>
      </c>
      <c r="M23" s="64">
        <v>2987</v>
      </c>
      <c r="N23" s="64">
        <v>0</v>
      </c>
      <c r="O23" s="97">
        <v>17787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220</v>
      </c>
      <c r="W23" s="64">
        <v>107</v>
      </c>
      <c r="X23" s="28"/>
      <c r="Y23" s="50">
        <f>O23-L23</f>
        <v>5274</v>
      </c>
      <c r="Z23" s="84">
        <f t="shared" si="0"/>
        <v>0.68210879930645862</v>
      </c>
      <c r="AA23" s="93">
        <f t="shared" si="1"/>
        <v>2.8331612254084253E-3</v>
      </c>
    </row>
    <row r="24" spans="1:27" x14ac:dyDescent="0.35">
      <c r="A24" s="58" t="s">
        <v>31</v>
      </c>
      <c r="B24" s="62">
        <v>4</v>
      </c>
      <c r="C24" s="63">
        <v>61155</v>
      </c>
      <c r="D24" s="49">
        <v>40874</v>
      </c>
      <c r="E24" s="64">
        <v>0</v>
      </c>
      <c r="F24" s="64">
        <v>0</v>
      </c>
      <c r="G24" s="64">
        <v>0</v>
      </c>
      <c r="H24" s="64">
        <v>0</v>
      </c>
      <c r="I24" s="64">
        <v>13018</v>
      </c>
      <c r="J24" s="64">
        <v>0</v>
      </c>
      <c r="K24" s="64">
        <v>0</v>
      </c>
      <c r="L24" s="64">
        <v>8960</v>
      </c>
      <c r="M24" s="64">
        <v>1144</v>
      </c>
      <c r="N24" s="64">
        <v>0</v>
      </c>
      <c r="O24" s="97">
        <v>17596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156</v>
      </c>
      <c r="X24" s="28"/>
      <c r="Y24" s="50">
        <f>O24-I24</f>
        <v>4578</v>
      </c>
      <c r="Z24" s="84">
        <f t="shared" si="0"/>
        <v>0.66836726351075137</v>
      </c>
      <c r="AA24" s="93">
        <f t="shared" si="1"/>
        <v>3.816607134119489E-3</v>
      </c>
    </row>
    <row r="25" spans="1:27" x14ac:dyDescent="0.35">
      <c r="A25" s="58" t="s">
        <v>32</v>
      </c>
      <c r="B25" s="62">
        <v>5</v>
      </c>
      <c r="C25" s="63">
        <v>56819</v>
      </c>
      <c r="D25" s="49">
        <v>35891</v>
      </c>
      <c r="E25" s="64">
        <v>0</v>
      </c>
      <c r="F25" s="64">
        <v>0</v>
      </c>
      <c r="G25" s="64">
        <v>0</v>
      </c>
      <c r="H25" s="64">
        <v>0</v>
      </c>
      <c r="I25" s="64">
        <v>3028</v>
      </c>
      <c r="J25" s="64">
        <v>411</v>
      </c>
      <c r="K25" s="64">
        <v>0</v>
      </c>
      <c r="L25" s="64">
        <v>11140</v>
      </c>
      <c r="M25" s="64">
        <v>622</v>
      </c>
      <c r="N25" s="64">
        <v>0</v>
      </c>
      <c r="O25" s="97">
        <v>20577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113</v>
      </c>
      <c r="X25" s="28"/>
      <c r="Y25" s="50">
        <f>O25-L25</f>
        <v>9437</v>
      </c>
      <c r="Z25" s="84">
        <f t="shared" si="0"/>
        <v>0.63167250391594365</v>
      </c>
      <c r="AA25" s="93">
        <f t="shared" si="1"/>
        <v>3.1484216098743418E-3</v>
      </c>
    </row>
    <row r="26" spans="1:27" x14ac:dyDescent="0.35">
      <c r="A26" s="58" t="s">
        <v>33</v>
      </c>
      <c r="B26" s="62">
        <v>5</v>
      </c>
      <c r="C26" s="63">
        <v>56434</v>
      </c>
      <c r="D26" s="49">
        <v>34256</v>
      </c>
      <c r="E26" s="64">
        <v>0</v>
      </c>
      <c r="F26" s="64">
        <v>0</v>
      </c>
      <c r="G26" s="64">
        <v>0</v>
      </c>
      <c r="H26" s="64">
        <v>0</v>
      </c>
      <c r="I26" s="64">
        <v>4758</v>
      </c>
      <c r="J26" s="64">
        <v>0</v>
      </c>
      <c r="K26" s="64">
        <v>1344</v>
      </c>
      <c r="L26" s="64">
        <v>10486</v>
      </c>
      <c r="M26" s="64">
        <v>1088</v>
      </c>
      <c r="N26" s="64">
        <v>0</v>
      </c>
      <c r="O26" s="97">
        <v>16499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81</v>
      </c>
      <c r="X26" s="28"/>
      <c r="Y26" s="50">
        <f>O26-L26</f>
        <v>6013</v>
      </c>
      <c r="Z26" s="84">
        <f t="shared" si="0"/>
        <v>0.60700995853563455</v>
      </c>
      <c r="AA26" s="93">
        <f t="shared" si="1"/>
        <v>2.3645492760392341E-3</v>
      </c>
    </row>
    <row r="27" spans="1:27" x14ac:dyDescent="0.35">
      <c r="A27" s="58" t="s">
        <v>34</v>
      </c>
      <c r="B27" s="62">
        <v>4</v>
      </c>
      <c r="C27" s="63">
        <v>51455</v>
      </c>
      <c r="D27" s="49">
        <v>33593</v>
      </c>
      <c r="E27" s="64">
        <v>0</v>
      </c>
      <c r="F27" s="64">
        <v>0</v>
      </c>
      <c r="G27" s="64">
        <v>0</v>
      </c>
      <c r="H27" s="64">
        <v>0</v>
      </c>
      <c r="I27" s="64">
        <v>3375</v>
      </c>
      <c r="J27" s="64">
        <v>0</v>
      </c>
      <c r="K27" s="64">
        <v>0</v>
      </c>
      <c r="L27" s="64">
        <v>9792</v>
      </c>
      <c r="M27" s="64">
        <v>678</v>
      </c>
      <c r="N27" s="64">
        <v>0</v>
      </c>
      <c r="O27" s="97">
        <v>19633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115</v>
      </c>
      <c r="X27" s="28"/>
      <c r="Y27" s="50">
        <f>O27-L27</f>
        <v>9841</v>
      </c>
      <c r="Z27" s="84">
        <f t="shared" si="0"/>
        <v>0.65286172383636187</v>
      </c>
      <c r="AA27" s="93">
        <f t="shared" si="1"/>
        <v>3.423332241836097E-3</v>
      </c>
    </row>
    <row r="28" spans="1:27" x14ac:dyDescent="0.35">
      <c r="A28" s="58" t="s">
        <v>35</v>
      </c>
      <c r="B28" s="62">
        <v>4</v>
      </c>
      <c r="C28" s="63">
        <v>57714</v>
      </c>
      <c r="D28" s="49">
        <v>37343</v>
      </c>
      <c r="E28" s="64">
        <v>0</v>
      </c>
      <c r="F28" s="64">
        <v>0</v>
      </c>
      <c r="G28" s="64">
        <v>0</v>
      </c>
      <c r="H28" s="64">
        <v>0</v>
      </c>
      <c r="I28" s="64">
        <v>10451</v>
      </c>
      <c r="J28" s="64">
        <v>0</v>
      </c>
      <c r="K28" s="64">
        <v>0</v>
      </c>
      <c r="L28" s="64">
        <v>7536</v>
      </c>
      <c r="M28" s="64">
        <v>967</v>
      </c>
      <c r="N28" s="64">
        <v>0</v>
      </c>
      <c r="O28" s="97">
        <v>18227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162</v>
      </c>
      <c r="X28" s="28"/>
      <c r="Y28" s="50">
        <f>O28-I28</f>
        <v>7776</v>
      </c>
      <c r="Z28" s="84">
        <f t="shared" si="0"/>
        <v>0.6470353813632741</v>
      </c>
      <c r="AA28" s="93">
        <f t="shared" si="1"/>
        <v>4.3381624400824787E-3</v>
      </c>
    </row>
    <row r="29" spans="1:27" x14ac:dyDescent="0.35">
      <c r="A29" s="58" t="s">
        <v>36</v>
      </c>
      <c r="B29" s="62">
        <v>5</v>
      </c>
      <c r="C29" s="63">
        <v>52057</v>
      </c>
      <c r="D29" s="49">
        <v>30214</v>
      </c>
      <c r="E29" s="64">
        <v>0</v>
      </c>
      <c r="F29" s="64">
        <v>0</v>
      </c>
      <c r="G29" s="64">
        <v>0</v>
      </c>
      <c r="H29" s="64">
        <v>0</v>
      </c>
      <c r="I29" s="64">
        <v>6621</v>
      </c>
      <c r="J29" s="64">
        <v>0</v>
      </c>
      <c r="K29" s="64">
        <v>0</v>
      </c>
      <c r="L29" s="64">
        <v>7256</v>
      </c>
      <c r="M29" s="64">
        <v>715</v>
      </c>
      <c r="N29" s="64">
        <v>0</v>
      </c>
      <c r="O29" s="97">
        <v>15208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318</v>
      </c>
      <c r="V29" s="64">
        <v>0</v>
      </c>
      <c r="W29" s="64">
        <v>96</v>
      </c>
      <c r="X29" s="28"/>
      <c r="Y29" s="50">
        <f>O29-L29</f>
        <v>7952</v>
      </c>
      <c r="Z29" s="84">
        <f t="shared" si="0"/>
        <v>0.58040225137829682</v>
      </c>
      <c r="AA29" s="93">
        <f t="shared" si="1"/>
        <v>3.1773350102601442E-3</v>
      </c>
    </row>
    <row r="30" spans="1:27" x14ac:dyDescent="0.35">
      <c r="A30" s="58" t="s">
        <v>37</v>
      </c>
      <c r="B30" s="62">
        <v>7</v>
      </c>
      <c r="C30" s="63">
        <v>56296</v>
      </c>
      <c r="D30" s="49">
        <v>38565</v>
      </c>
      <c r="E30" s="64">
        <v>0</v>
      </c>
      <c r="F30" s="64">
        <v>0</v>
      </c>
      <c r="G30" s="64">
        <v>0</v>
      </c>
      <c r="H30" s="64">
        <v>0</v>
      </c>
      <c r="I30" s="64">
        <v>3205</v>
      </c>
      <c r="J30" s="64">
        <v>0</v>
      </c>
      <c r="K30" s="64">
        <v>0</v>
      </c>
      <c r="L30" s="97">
        <v>17825</v>
      </c>
      <c r="M30" s="64">
        <v>676</v>
      </c>
      <c r="N30" s="64">
        <v>134</v>
      </c>
      <c r="O30" s="64">
        <v>16342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f>183+94</f>
        <v>277</v>
      </c>
      <c r="V30" s="64">
        <v>0</v>
      </c>
      <c r="W30" s="64">
        <v>106</v>
      </c>
      <c r="X30" s="28"/>
      <c r="Y30" s="50">
        <f>L30-O30</f>
        <v>1483</v>
      </c>
      <c r="Z30" s="84">
        <f t="shared" si="0"/>
        <v>0.68503978968310364</v>
      </c>
      <c r="AA30" s="93">
        <f t="shared" si="1"/>
        <v>2.74860624918968E-3</v>
      </c>
    </row>
    <row r="31" spans="1:27" x14ac:dyDescent="0.35">
      <c r="A31" s="58" t="s">
        <v>38</v>
      </c>
      <c r="B31" s="62">
        <v>4</v>
      </c>
      <c r="C31" s="63">
        <v>62116</v>
      </c>
      <c r="D31" s="49">
        <v>41004</v>
      </c>
      <c r="E31" s="64">
        <v>0</v>
      </c>
      <c r="F31" s="64">
        <v>0</v>
      </c>
      <c r="G31" s="64">
        <v>0</v>
      </c>
      <c r="H31" s="64">
        <v>0</v>
      </c>
      <c r="I31" s="97">
        <v>19487</v>
      </c>
      <c r="J31" s="64">
        <v>0</v>
      </c>
      <c r="K31" s="64">
        <v>0</v>
      </c>
      <c r="L31" s="64">
        <v>4671</v>
      </c>
      <c r="M31" s="64">
        <v>1314</v>
      </c>
      <c r="N31" s="64">
        <v>0</v>
      </c>
      <c r="O31" s="64">
        <v>15421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111</v>
      </c>
      <c r="X31" s="28"/>
      <c r="Y31" s="50">
        <f>I31-O31</f>
        <v>4066</v>
      </c>
      <c r="Z31" s="84">
        <f t="shared" si="0"/>
        <v>0.66011977590314896</v>
      </c>
      <c r="AA31" s="93">
        <f t="shared" si="1"/>
        <v>2.707052970441908E-3</v>
      </c>
    </row>
    <row r="32" spans="1:27" x14ac:dyDescent="0.35">
      <c r="A32" s="58" t="s">
        <v>39</v>
      </c>
      <c r="B32" s="62">
        <v>5</v>
      </c>
      <c r="C32" s="63">
        <v>55691</v>
      </c>
      <c r="D32" s="49">
        <v>32626</v>
      </c>
      <c r="E32" s="64"/>
      <c r="F32" s="64"/>
      <c r="G32" s="64"/>
      <c r="H32" s="64"/>
      <c r="I32" s="64">
        <v>5630</v>
      </c>
      <c r="J32" s="64"/>
      <c r="K32" s="64"/>
      <c r="L32" s="64">
        <v>5893</v>
      </c>
      <c r="M32" s="64">
        <v>1431</v>
      </c>
      <c r="N32" s="64"/>
      <c r="O32" s="97">
        <v>19230</v>
      </c>
      <c r="P32" s="64">
        <v>287</v>
      </c>
      <c r="Q32" s="64"/>
      <c r="R32" s="64"/>
      <c r="S32" s="64"/>
      <c r="T32" s="64"/>
      <c r="U32" s="64"/>
      <c r="V32" s="64"/>
      <c r="W32" s="64">
        <v>155</v>
      </c>
      <c r="X32" s="28"/>
      <c r="Y32" s="50">
        <f>O32-L32</f>
        <v>13337</v>
      </c>
      <c r="Z32" s="84">
        <f>D32/C32</f>
        <v>0.58583972275592111</v>
      </c>
      <c r="AA32" s="93">
        <f>W32/D32</f>
        <v>4.7508122356402869E-3</v>
      </c>
    </row>
    <row r="33" spans="1:27" x14ac:dyDescent="0.35">
      <c r="A33" s="58" t="s">
        <v>40</v>
      </c>
      <c r="B33" s="62">
        <v>6</v>
      </c>
      <c r="C33" s="63">
        <v>56733</v>
      </c>
      <c r="D33" s="49">
        <v>32281</v>
      </c>
      <c r="E33" s="64">
        <v>0</v>
      </c>
      <c r="F33" s="64">
        <v>0</v>
      </c>
      <c r="G33" s="64">
        <v>410</v>
      </c>
      <c r="H33" s="64">
        <v>0</v>
      </c>
      <c r="I33" s="64">
        <v>3327</v>
      </c>
      <c r="J33" s="64">
        <v>0</v>
      </c>
      <c r="K33" s="64">
        <v>0</v>
      </c>
      <c r="L33" s="64">
        <v>6899</v>
      </c>
      <c r="M33" s="64">
        <v>1269</v>
      </c>
      <c r="N33" s="64">
        <v>0</v>
      </c>
      <c r="O33" s="97">
        <v>19818</v>
      </c>
      <c r="P33" s="64">
        <v>432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126</v>
      </c>
      <c r="X33" s="28"/>
      <c r="Y33" s="50">
        <f>O33-L33</f>
        <v>12919</v>
      </c>
      <c r="Z33" s="84">
        <f>D33/C33</f>
        <v>0.5689986427652336</v>
      </c>
      <c r="AA33" s="93">
        <f>W33/D33</f>
        <v>3.9032248071621078E-3</v>
      </c>
    </row>
    <row r="34" spans="1:27" x14ac:dyDescent="0.35">
      <c r="A34" s="58" t="s">
        <v>41</v>
      </c>
      <c r="B34" s="62">
        <v>4</v>
      </c>
      <c r="C34" s="63">
        <v>62330</v>
      </c>
      <c r="D34" s="49">
        <v>41109</v>
      </c>
      <c r="E34" s="64">
        <v>0</v>
      </c>
      <c r="F34" s="64">
        <v>0</v>
      </c>
      <c r="G34" s="64">
        <v>0</v>
      </c>
      <c r="H34" s="64">
        <v>0</v>
      </c>
      <c r="I34" s="64">
        <v>6314</v>
      </c>
      <c r="J34" s="64">
        <v>0</v>
      </c>
      <c r="K34" s="64">
        <v>0</v>
      </c>
      <c r="L34" s="64">
        <v>11384</v>
      </c>
      <c r="M34" s="64">
        <v>3196</v>
      </c>
      <c r="N34" s="64">
        <v>0</v>
      </c>
      <c r="O34" s="97">
        <v>20048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167</v>
      </c>
      <c r="X34" s="28"/>
      <c r="Y34" s="50">
        <f>O34-L34</f>
        <v>8664</v>
      </c>
      <c r="Z34" s="84">
        <f t="shared" si="0"/>
        <v>0.65953794320551906</v>
      </c>
      <c r="AA34" s="93">
        <f t="shared" si="1"/>
        <v>4.0623707703909117E-3</v>
      </c>
    </row>
    <row r="35" spans="1:27" x14ac:dyDescent="0.35">
      <c r="A35" s="58" t="s">
        <v>42</v>
      </c>
      <c r="B35" s="62">
        <v>4</v>
      </c>
      <c r="C35" s="63">
        <v>61479</v>
      </c>
      <c r="D35" s="49">
        <v>40923</v>
      </c>
      <c r="E35" s="64">
        <v>0</v>
      </c>
      <c r="F35" s="64">
        <v>0</v>
      </c>
      <c r="G35" s="64">
        <v>0</v>
      </c>
      <c r="H35" s="64">
        <v>0</v>
      </c>
      <c r="I35" s="64">
        <v>5923</v>
      </c>
      <c r="J35" s="64">
        <v>0</v>
      </c>
      <c r="K35" s="64">
        <v>0</v>
      </c>
      <c r="L35" s="64">
        <v>12477</v>
      </c>
      <c r="M35" s="64">
        <v>1217</v>
      </c>
      <c r="N35" s="64">
        <v>0</v>
      </c>
      <c r="O35" s="97">
        <v>21149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157</v>
      </c>
      <c r="X35" s="28"/>
      <c r="Y35" s="50">
        <f>O35-L35</f>
        <v>8672</v>
      </c>
      <c r="Z35" s="84">
        <f t="shared" si="0"/>
        <v>0.66564192651149168</v>
      </c>
      <c r="AA35" s="93">
        <f t="shared" si="1"/>
        <v>3.8364733768296556E-3</v>
      </c>
    </row>
    <row r="36" spans="1:27" x14ac:dyDescent="0.35">
      <c r="A36" s="58" t="s">
        <v>43</v>
      </c>
      <c r="B36" s="62">
        <v>4</v>
      </c>
      <c r="C36" s="63">
        <v>66473</v>
      </c>
      <c r="D36" s="49">
        <v>45931</v>
      </c>
      <c r="E36" s="64">
        <v>0</v>
      </c>
      <c r="F36" s="64">
        <v>0</v>
      </c>
      <c r="G36" s="64">
        <v>0</v>
      </c>
      <c r="H36" s="64">
        <v>0</v>
      </c>
      <c r="I36" s="64">
        <v>9470</v>
      </c>
      <c r="J36" s="64">
        <v>0</v>
      </c>
      <c r="K36" s="64">
        <v>0</v>
      </c>
      <c r="L36" s="64">
        <v>16789</v>
      </c>
      <c r="M36" s="64">
        <v>1566</v>
      </c>
      <c r="N36" s="64">
        <v>0</v>
      </c>
      <c r="O36" s="97">
        <v>17968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138</v>
      </c>
      <c r="X36" s="28"/>
      <c r="Y36" s="50">
        <f>O36-L36</f>
        <v>1179</v>
      </c>
      <c r="Z36" s="84">
        <f t="shared" si="0"/>
        <v>0.69097227445729847</v>
      </c>
      <c r="AA36" s="93">
        <f t="shared" si="1"/>
        <v>3.0045067601402104E-3</v>
      </c>
    </row>
    <row r="37" spans="1:27" x14ac:dyDescent="0.35">
      <c r="A37" s="58" t="s">
        <v>44</v>
      </c>
      <c r="B37" s="62">
        <v>6</v>
      </c>
      <c r="C37" s="63">
        <v>56074</v>
      </c>
      <c r="D37" s="49">
        <v>42844</v>
      </c>
      <c r="E37" s="64">
        <v>0</v>
      </c>
      <c r="F37" s="64">
        <v>0</v>
      </c>
      <c r="G37" s="64">
        <v>0</v>
      </c>
      <c r="H37" s="64">
        <v>0</v>
      </c>
      <c r="I37" s="97">
        <v>17911</v>
      </c>
      <c r="J37" s="64">
        <v>0</v>
      </c>
      <c r="K37" s="64">
        <v>0</v>
      </c>
      <c r="L37" s="64">
        <v>6759</v>
      </c>
      <c r="M37" s="64">
        <v>911</v>
      </c>
      <c r="N37" s="64">
        <v>0</v>
      </c>
      <c r="O37" s="64">
        <v>15695</v>
      </c>
      <c r="P37" s="64">
        <v>0</v>
      </c>
      <c r="Q37" s="64">
        <v>0</v>
      </c>
      <c r="R37" s="64">
        <v>0</v>
      </c>
      <c r="S37" s="64">
        <v>75</v>
      </c>
      <c r="T37" s="64">
        <v>0</v>
      </c>
      <c r="U37" s="64">
        <v>1352</v>
      </c>
      <c r="V37" s="64">
        <v>0</v>
      </c>
      <c r="W37" s="64">
        <v>141</v>
      </c>
      <c r="X37" s="28"/>
      <c r="Y37" s="50">
        <f>I37-O37</f>
        <v>2216</v>
      </c>
      <c r="Z37" s="84">
        <f t="shared" si="0"/>
        <v>0.76406177551093202</v>
      </c>
      <c r="AA37" s="93">
        <f t="shared" si="1"/>
        <v>3.2910092428344692E-3</v>
      </c>
    </row>
    <row r="38" spans="1:27" x14ac:dyDescent="0.35">
      <c r="A38" s="58" t="s">
        <v>45</v>
      </c>
      <c r="B38" s="62">
        <v>8</v>
      </c>
      <c r="C38" s="63">
        <v>66734</v>
      </c>
      <c r="D38" s="49">
        <v>41834</v>
      </c>
      <c r="E38" s="64">
        <v>0</v>
      </c>
      <c r="F38" s="64">
        <v>0</v>
      </c>
      <c r="G38" s="64">
        <v>0</v>
      </c>
      <c r="H38" s="64">
        <v>0</v>
      </c>
      <c r="I38" s="64">
        <v>11544</v>
      </c>
      <c r="J38" s="64">
        <v>0</v>
      </c>
      <c r="K38" s="64">
        <v>3921</v>
      </c>
      <c r="L38" s="64">
        <v>6839</v>
      </c>
      <c r="M38" s="64">
        <v>2555</v>
      </c>
      <c r="N38" s="64">
        <v>137</v>
      </c>
      <c r="O38" s="97">
        <v>16276</v>
      </c>
      <c r="P38" s="64">
        <v>0</v>
      </c>
      <c r="Q38" s="64">
        <v>0</v>
      </c>
      <c r="R38" s="64">
        <v>0</v>
      </c>
      <c r="S38" s="64">
        <v>78</v>
      </c>
      <c r="T38" s="64">
        <v>0</v>
      </c>
      <c r="U38" s="64">
        <v>363</v>
      </c>
      <c r="V38" s="64">
        <v>0</v>
      </c>
      <c r="W38" s="64">
        <v>121</v>
      </c>
      <c r="X38" s="28"/>
      <c r="Y38" s="50">
        <f>O38-I38</f>
        <v>4732</v>
      </c>
      <c r="Z38" s="84">
        <f t="shared" si="0"/>
        <v>0.62687685437707918</v>
      </c>
      <c r="AA38" s="93">
        <f t="shared" si="1"/>
        <v>2.892384185112588E-3</v>
      </c>
    </row>
    <row r="39" spans="1:27" x14ac:dyDescent="0.35">
      <c r="A39" s="58" t="s">
        <v>46</v>
      </c>
      <c r="B39" s="62">
        <v>4</v>
      </c>
      <c r="C39" s="63">
        <v>71285</v>
      </c>
      <c r="D39" s="49">
        <v>43474</v>
      </c>
      <c r="E39" s="64">
        <v>0</v>
      </c>
      <c r="F39" s="64">
        <v>0</v>
      </c>
      <c r="G39" s="64">
        <v>0</v>
      </c>
      <c r="H39" s="64">
        <v>0</v>
      </c>
      <c r="I39" s="64">
        <v>5970</v>
      </c>
      <c r="J39" s="64">
        <v>0</v>
      </c>
      <c r="K39" s="64">
        <v>0</v>
      </c>
      <c r="L39" s="64">
        <v>12541</v>
      </c>
      <c r="M39" s="64">
        <v>2035</v>
      </c>
      <c r="N39" s="64">
        <v>0</v>
      </c>
      <c r="O39" s="97">
        <v>22658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270</v>
      </c>
      <c r="X39" s="28"/>
      <c r="Y39" s="50">
        <f>O39-L39</f>
        <v>10117</v>
      </c>
      <c r="Z39" s="84">
        <f t="shared" si="0"/>
        <v>0.6098618222627481</v>
      </c>
      <c r="AA39" s="93">
        <f t="shared" si="1"/>
        <v>6.2106086396466857E-3</v>
      </c>
    </row>
    <row r="40" spans="1:27" ht="14" customHeight="1" x14ac:dyDescent="0.35">
      <c r="A40" s="58" t="s">
        <v>47</v>
      </c>
      <c r="B40" s="62">
        <v>6</v>
      </c>
      <c r="C40" s="63">
        <v>74636</v>
      </c>
      <c r="D40" s="49">
        <v>46989</v>
      </c>
      <c r="E40" s="64">
        <v>0</v>
      </c>
      <c r="F40" s="64">
        <v>314</v>
      </c>
      <c r="G40" s="64">
        <v>0</v>
      </c>
      <c r="H40" s="64">
        <v>0</v>
      </c>
      <c r="I40" s="64">
        <v>5052</v>
      </c>
      <c r="J40" s="64">
        <v>0</v>
      </c>
      <c r="K40" s="64">
        <v>6116</v>
      </c>
      <c r="L40" s="64">
        <v>10874</v>
      </c>
      <c r="M40" s="64">
        <v>2035</v>
      </c>
      <c r="N40" s="64">
        <v>0</v>
      </c>
      <c r="O40" s="97">
        <v>22443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155</v>
      </c>
      <c r="X40" s="28"/>
      <c r="Y40" s="50">
        <f>O40-L40</f>
        <v>11569</v>
      </c>
      <c r="Z40" s="84">
        <f t="shared" si="0"/>
        <v>0.62957553995390969</v>
      </c>
      <c r="AA40" s="93">
        <f t="shared" si="1"/>
        <v>3.2986443635744534E-3</v>
      </c>
    </row>
    <row r="41" spans="1:27" x14ac:dyDescent="0.35">
      <c r="A41" s="58" t="s">
        <v>48</v>
      </c>
      <c r="B41" s="62">
        <v>5</v>
      </c>
      <c r="C41" s="63">
        <v>59095</v>
      </c>
      <c r="D41" s="49">
        <v>38349</v>
      </c>
      <c r="E41" s="64">
        <v>0</v>
      </c>
      <c r="F41" s="64">
        <v>0</v>
      </c>
      <c r="G41" s="64">
        <v>0</v>
      </c>
      <c r="H41" s="64">
        <v>0</v>
      </c>
      <c r="I41" s="64">
        <v>12330</v>
      </c>
      <c r="J41" s="64">
        <v>462</v>
      </c>
      <c r="K41" s="64">
        <v>0</v>
      </c>
      <c r="L41" s="64">
        <v>6998</v>
      </c>
      <c r="M41" s="64">
        <v>2213</v>
      </c>
      <c r="N41" s="64">
        <v>0</v>
      </c>
      <c r="O41" s="97">
        <v>16227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119</v>
      </c>
      <c r="X41" s="28"/>
      <c r="Y41" s="50">
        <f>O41-I41</f>
        <v>3897</v>
      </c>
      <c r="Z41" s="84">
        <f t="shared" si="0"/>
        <v>0.6489381504357391</v>
      </c>
      <c r="AA41" s="93">
        <f t="shared" si="1"/>
        <v>3.1030796109416153E-3</v>
      </c>
    </row>
    <row r="42" spans="1:27" x14ac:dyDescent="0.35">
      <c r="A42" s="58" t="s">
        <v>49</v>
      </c>
      <c r="B42" s="62">
        <v>5</v>
      </c>
      <c r="C42" s="63">
        <v>63942</v>
      </c>
      <c r="D42" s="49">
        <v>45466</v>
      </c>
      <c r="E42" s="64">
        <v>0</v>
      </c>
      <c r="F42" s="64">
        <v>0</v>
      </c>
      <c r="G42" s="64">
        <v>0</v>
      </c>
      <c r="H42" s="64">
        <v>0</v>
      </c>
      <c r="I42" s="64">
        <v>5258</v>
      </c>
      <c r="J42" s="64">
        <v>317</v>
      </c>
      <c r="K42" s="64">
        <v>0</v>
      </c>
      <c r="L42" s="97">
        <v>20760</v>
      </c>
      <c r="M42" s="64">
        <v>2189</v>
      </c>
      <c r="N42" s="64">
        <v>0</v>
      </c>
      <c r="O42" s="64">
        <v>16738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204</v>
      </c>
      <c r="X42" s="28"/>
      <c r="Y42" s="50">
        <f>L42-O42</f>
        <v>4022</v>
      </c>
      <c r="Z42" s="84">
        <f t="shared" si="0"/>
        <v>0.71105063964217574</v>
      </c>
      <c r="AA42" s="93">
        <f t="shared" si="1"/>
        <v>4.4868693089341483E-3</v>
      </c>
    </row>
    <row r="43" spans="1:27" x14ac:dyDescent="0.35">
      <c r="A43" s="58" t="s">
        <v>50</v>
      </c>
      <c r="B43" s="62">
        <v>5</v>
      </c>
      <c r="C43" s="63">
        <v>65629</v>
      </c>
      <c r="D43" s="49">
        <v>46901</v>
      </c>
      <c r="E43" s="64">
        <v>0</v>
      </c>
      <c r="F43" s="64">
        <v>0</v>
      </c>
      <c r="G43" s="64">
        <v>0</v>
      </c>
      <c r="H43" s="64">
        <v>0</v>
      </c>
      <c r="I43" s="64">
        <v>2798</v>
      </c>
      <c r="J43" s="64">
        <v>0</v>
      </c>
      <c r="K43" s="64">
        <v>0</v>
      </c>
      <c r="L43" s="64">
        <v>2515</v>
      </c>
      <c r="M43" s="64">
        <v>25578</v>
      </c>
      <c r="N43" s="64">
        <v>201</v>
      </c>
      <c r="O43" s="64">
        <v>15693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116</v>
      </c>
      <c r="X43" s="28"/>
      <c r="Y43" s="50">
        <f>M43-O43</f>
        <v>9885</v>
      </c>
      <c r="Z43" s="84">
        <f t="shared" si="0"/>
        <v>0.71463834585320518</v>
      </c>
      <c r="AA43" s="93">
        <f t="shared" si="1"/>
        <v>2.4732948124773458E-3</v>
      </c>
    </row>
    <row r="44" spans="1:27" x14ac:dyDescent="0.35">
      <c r="A44" s="58" t="s">
        <v>52</v>
      </c>
      <c r="B44" s="62">
        <v>6</v>
      </c>
      <c r="C44" s="63">
        <v>56409</v>
      </c>
      <c r="D44" s="49">
        <v>36122</v>
      </c>
      <c r="E44" s="64">
        <v>0</v>
      </c>
      <c r="F44" s="64">
        <v>0</v>
      </c>
      <c r="G44" s="64">
        <v>0</v>
      </c>
      <c r="H44" s="64">
        <v>0</v>
      </c>
      <c r="I44" s="97">
        <v>18564</v>
      </c>
      <c r="J44" s="64">
        <v>0</v>
      </c>
      <c r="K44" s="64">
        <v>1084</v>
      </c>
      <c r="L44" s="64">
        <v>2050</v>
      </c>
      <c r="M44" s="64">
        <v>2352</v>
      </c>
      <c r="N44" s="64">
        <v>0</v>
      </c>
      <c r="O44" s="64">
        <v>11701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290</v>
      </c>
      <c r="V44" s="64">
        <v>0</v>
      </c>
      <c r="W44" s="64">
        <v>81</v>
      </c>
      <c r="X44" s="28"/>
      <c r="Y44" s="50">
        <f>I44-O44</f>
        <v>6863</v>
      </c>
      <c r="Z44" s="84">
        <f t="shared" si="0"/>
        <v>0.64035880799163258</v>
      </c>
      <c r="AA44" s="93">
        <f t="shared" si="1"/>
        <v>2.2424007530037096E-3</v>
      </c>
    </row>
    <row r="45" spans="1:27" x14ac:dyDescent="0.35">
      <c r="A45" s="58" t="s">
        <v>53</v>
      </c>
      <c r="B45" s="62">
        <v>5</v>
      </c>
      <c r="C45" s="63">
        <v>61948</v>
      </c>
      <c r="D45" s="49">
        <v>38960</v>
      </c>
      <c r="E45" s="64">
        <v>0</v>
      </c>
      <c r="F45" s="64">
        <v>0</v>
      </c>
      <c r="G45" s="64">
        <v>0</v>
      </c>
      <c r="H45" s="64">
        <v>0</v>
      </c>
      <c r="I45" s="64">
        <v>7618</v>
      </c>
      <c r="J45" s="64">
        <v>0</v>
      </c>
      <c r="K45" s="64">
        <v>0</v>
      </c>
      <c r="L45" s="64">
        <v>10832</v>
      </c>
      <c r="M45" s="64">
        <v>1007</v>
      </c>
      <c r="N45" s="64">
        <v>0</v>
      </c>
      <c r="O45" s="97">
        <v>18417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971</v>
      </c>
      <c r="V45" s="64">
        <v>0</v>
      </c>
      <c r="W45" s="64">
        <v>115</v>
      </c>
      <c r="X45" s="28"/>
      <c r="Y45" s="50">
        <f>O45-L45</f>
        <v>7585</v>
      </c>
      <c r="Z45" s="84">
        <f t="shared" si="0"/>
        <v>0.62891457351326918</v>
      </c>
      <c r="AA45" s="93">
        <f t="shared" si="1"/>
        <v>2.9517453798767967E-3</v>
      </c>
    </row>
    <row r="46" spans="1:27" x14ac:dyDescent="0.35">
      <c r="A46" s="58" t="s">
        <v>54</v>
      </c>
      <c r="B46" s="62">
        <v>4</v>
      </c>
      <c r="C46" s="63">
        <v>63885</v>
      </c>
      <c r="D46" s="49">
        <v>39757</v>
      </c>
      <c r="E46" s="64">
        <v>0</v>
      </c>
      <c r="F46" s="64">
        <v>0</v>
      </c>
      <c r="G46" s="64">
        <v>0</v>
      </c>
      <c r="H46" s="64">
        <v>0</v>
      </c>
      <c r="I46" s="64">
        <v>7343</v>
      </c>
      <c r="J46" s="64">
        <v>0</v>
      </c>
      <c r="K46" s="64">
        <v>0</v>
      </c>
      <c r="L46" s="64">
        <v>9653</v>
      </c>
      <c r="M46" s="64">
        <v>1115</v>
      </c>
      <c r="N46" s="64">
        <v>0</v>
      </c>
      <c r="O46" s="97">
        <v>21492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154</v>
      </c>
      <c r="X46" s="28"/>
      <c r="Y46" s="50">
        <f>O46-L46</f>
        <v>11839</v>
      </c>
      <c r="Z46" s="84">
        <f t="shared" si="0"/>
        <v>0.6223213586913986</v>
      </c>
      <c r="AA46" s="93">
        <f t="shared" si="1"/>
        <v>3.8735317051085344E-3</v>
      </c>
    </row>
    <row r="47" spans="1:27" x14ac:dyDescent="0.35">
      <c r="A47" s="58" t="s">
        <v>55</v>
      </c>
      <c r="B47" s="62">
        <v>5</v>
      </c>
      <c r="C47" s="63">
        <v>57419</v>
      </c>
      <c r="D47" s="49">
        <v>37268</v>
      </c>
      <c r="E47" s="64">
        <v>0</v>
      </c>
      <c r="F47" s="64">
        <v>0</v>
      </c>
      <c r="G47" s="64">
        <v>0</v>
      </c>
      <c r="H47" s="64">
        <v>0</v>
      </c>
      <c r="I47" s="97">
        <v>17486</v>
      </c>
      <c r="J47" s="64">
        <v>0</v>
      </c>
      <c r="K47" s="64">
        <v>970</v>
      </c>
      <c r="L47" s="64">
        <v>2932</v>
      </c>
      <c r="M47" s="64">
        <v>948</v>
      </c>
      <c r="N47" s="64">
        <v>0</v>
      </c>
      <c r="O47" s="64">
        <v>14851</v>
      </c>
      <c r="P47" s="64">
        <v>0</v>
      </c>
      <c r="Q47" s="64">
        <v>0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81</v>
      </c>
      <c r="X47" s="28"/>
      <c r="Y47" s="50">
        <f>I47-O47</f>
        <v>2635</v>
      </c>
      <c r="Z47" s="84">
        <f t="shared" si="0"/>
        <v>0.6490534492067086</v>
      </c>
      <c r="AA47" s="93">
        <f t="shared" si="1"/>
        <v>2.1734463883224214E-3</v>
      </c>
    </row>
    <row r="48" spans="1:27" x14ac:dyDescent="0.35">
      <c r="A48" s="58" t="s">
        <v>56</v>
      </c>
      <c r="B48" s="62">
        <v>4</v>
      </c>
      <c r="C48" s="63">
        <v>56933</v>
      </c>
      <c r="D48" s="49">
        <v>33383</v>
      </c>
      <c r="E48" s="64">
        <v>0</v>
      </c>
      <c r="F48" s="64">
        <v>0</v>
      </c>
      <c r="G48" s="64">
        <v>0</v>
      </c>
      <c r="H48" s="64">
        <v>0</v>
      </c>
      <c r="I48" s="64">
        <v>3688</v>
      </c>
      <c r="J48" s="64">
        <v>0</v>
      </c>
      <c r="K48" s="64">
        <v>0</v>
      </c>
      <c r="L48" s="64">
        <v>10913</v>
      </c>
      <c r="M48" s="64">
        <v>1063</v>
      </c>
      <c r="N48" s="64">
        <v>0</v>
      </c>
      <c r="O48" s="97">
        <v>17501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218</v>
      </c>
      <c r="X48" s="28"/>
      <c r="Y48" s="50">
        <f>O48-L48</f>
        <v>6588</v>
      </c>
      <c r="Z48" s="84">
        <f t="shared" si="0"/>
        <v>0.58635589201341931</v>
      </c>
      <c r="AA48" s="93">
        <f t="shared" si="1"/>
        <v>6.5302698978522006E-3</v>
      </c>
    </row>
    <row r="49" spans="1:27" x14ac:dyDescent="0.35">
      <c r="A49" s="58" t="s">
        <v>57</v>
      </c>
      <c r="B49" s="62">
        <v>4</v>
      </c>
      <c r="C49" s="63">
        <v>61369</v>
      </c>
      <c r="D49" s="49">
        <v>38487</v>
      </c>
      <c r="E49" s="64">
        <v>0</v>
      </c>
      <c r="F49" s="64">
        <v>0</v>
      </c>
      <c r="G49" s="64">
        <v>0</v>
      </c>
      <c r="H49" s="64">
        <v>0</v>
      </c>
      <c r="I49" s="64">
        <v>4041</v>
      </c>
      <c r="J49" s="64">
        <v>0</v>
      </c>
      <c r="K49" s="64">
        <v>0</v>
      </c>
      <c r="L49" s="64">
        <v>11332</v>
      </c>
      <c r="M49" s="64">
        <v>1051</v>
      </c>
      <c r="N49" s="64">
        <v>0</v>
      </c>
      <c r="O49" s="97">
        <v>21728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4">
        <v>0</v>
      </c>
      <c r="W49" s="64">
        <v>335</v>
      </c>
      <c r="X49" s="28"/>
      <c r="Y49" s="50">
        <f>O49-L49</f>
        <v>10396</v>
      </c>
      <c r="Z49" s="84">
        <f t="shared" si="0"/>
        <v>0.62714073880949661</v>
      </c>
      <c r="AA49" s="93">
        <f t="shared" si="1"/>
        <v>8.7042377945799887E-3</v>
      </c>
    </row>
    <row r="50" spans="1:27" x14ac:dyDescent="0.35">
      <c r="A50" s="58" t="s">
        <v>58</v>
      </c>
      <c r="B50" s="62">
        <v>5</v>
      </c>
      <c r="C50" s="63">
        <v>66423</v>
      </c>
      <c r="D50" s="49">
        <v>36229</v>
      </c>
      <c r="E50" s="64">
        <v>0</v>
      </c>
      <c r="F50" s="64">
        <v>0</v>
      </c>
      <c r="G50" s="64">
        <v>0</v>
      </c>
      <c r="H50" s="64">
        <v>0</v>
      </c>
      <c r="I50" s="64">
        <v>2850</v>
      </c>
      <c r="J50" s="64">
        <v>0</v>
      </c>
      <c r="K50" s="64">
        <v>9077</v>
      </c>
      <c r="L50" s="64">
        <v>8605</v>
      </c>
      <c r="M50" s="64">
        <v>977</v>
      </c>
      <c r="N50" s="64">
        <v>0</v>
      </c>
      <c r="O50" s="97">
        <v>14535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  <c r="V50" s="64">
        <v>0</v>
      </c>
      <c r="W50" s="64">
        <v>185</v>
      </c>
      <c r="X50" s="28"/>
      <c r="Y50" s="50">
        <f>O50-K50</f>
        <v>5458</v>
      </c>
      <c r="Z50" s="84">
        <f t="shared" si="0"/>
        <v>0.54542854131851914</v>
      </c>
      <c r="AA50" s="93">
        <f t="shared" si="1"/>
        <v>5.106406469955008E-3</v>
      </c>
    </row>
    <row r="51" spans="1:27" x14ac:dyDescent="0.35">
      <c r="A51" s="58" t="s">
        <v>59</v>
      </c>
      <c r="B51" s="62">
        <v>4</v>
      </c>
      <c r="C51" s="63">
        <v>54061</v>
      </c>
      <c r="D51" s="49">
        <v>28039</v>
      </c>
      <c r="E51" s="64">
        <v>0</v>
      </c>
      <c r="F51" s="64">
        <v>0</v>
      </c>
      <c r="G51" s="64">
        <v>0</v>
      </c>
      <c r="H51" s="64">
        <v>0</v>
      </c>
      <c r="I51" s="64">
        <v>2241</v>
      </c>
      <c r="J51" s="64">
        <v>0</v>
      </c>
      <c r="K51" s="64">
        <v>0</v>
      </c>
      <c r="L51" s="64">
        <v>8504</v>
      </c>
      <c r="M51" s="64">
        <v>688</v>
      </c>
      <c r="N51" s="64">
        <v>0</v>
      </c>
      <c r="O51" s="97">
        <v>16428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64">
        <v>0</v>
      </c>
      <c r="W51" s="64">
        <v>178</v>
      </c>
      <c r="X51" s="28"/>
      <c r="Y51" s="50">
        <f t="shared" ref="Y51:Y57" si="2">O51-L51</f>
        <v>7924</v>
      </c>
      <c r="Z51" s="84">
        <f t="shared" si="0"/>
        <v>0.51865485285140855</v>
      </c>
      <c r="AA51" s="93">
        <f t="shared" si="1"/>
        <v>6.3483005813331434E-3</v>
      </c>
    </row>
    <row r="52" spans="1:27" ht="14" customHeight="1" x14ac:dyDescent="0.35">
      <c r="A52" s="58" t="s">
        <v>60</v>
      </c>
      <c r="B52" s="62">
        <v>9</v>
      </c>
      <c r="C52" s="63">
        <v>62444</v>
      </c>
      <c r="D52" s="49">
        <v>33924</v>
      </c>
      <c r="E52" s="64">
        <v>0</v>
      </c>
      <c r="F52" s="64">
        <v>0</v>
      </c>
      <c r="G52" s="64">
        <v>0</v>
      </c>
      <c r="H52" s="64">
        <v>0</v>
      </c>
      <c r="I52" s="64">
        <v>1849</v>
      </c>
      <c r="J52" s="64">
        <v>0</v>
      </c>
      <c r="K52" s="64">
        <v>1651</v>
      </c>
      <c r="L52" s="64">
        <v>11058</v>
      </c>
      <c r="M52" s="64">
        <v>522</v>
      </c>
      <c r="N52" s="64">
        <v>157</v>
      </c>
      <c r="O52" s="97">
        <v>18163</v>
      </c>
      <c r="P52" s="64">
        <v>0</v>
      </c>
      <c r="Q52" s="64">
        <v>0</v>
      </c>
      <c r="R52" s="64">
        <v>114</v>
      </c>
      <c r="S52" s="64">
        <v>185</v>
      </c>
      <c r="T52" s="64">
        <v>0</v>
      </c>
      <c r="U52" s="64">
        <v>0</v>
      </c>
      <c r="V52" s="64">
        <v>94</v>
      </c>
      <c r="W52" s="64">
        <v>131</v>
      </c>
      <c r="X52" s="28"/>
      <c r="Y52" s="50">
        <f t="shared" si="2"/>
        <v>7105</v>
      </c>
      <c r="Z52" s="84">
        <f t="shared" si="0"/>
        <v>0.54327077061046702</v>
      </c>
      <c r="AA52" s="93">
        <f t="shared" si="1"/>
        <v>3.8615729277207875E-3</v>
      </c>
    </row>
    <row r="53" spans="1:27" x14ac:dyDescent="0.35">
      <c r="A53" s="58" t="s">
        <v>61</v>
      </c>
      <c r="B53" s="62">
        <v>5</v>
      </c>
      <c r="C53" s="63">
        <v>57445</v>
      </c>
      <c r="D53" s="49">
        <v>30220</v>
      </c>
      <c r="E53" s="64">
        <v>0</v>
      </c>
      <c r="F53" s="64">
        <v>0</v>
      </c>
      <c r="G53" s="64">
        <v>0</v>
      </c>
      <c r="H53" s="64">
        <v>0</v>
      </c>
      <c r="I53" s="64">
        <v>2687</v>
      </c>
      <c r="J53" s="64">
        <v>0</v>
      </c>
      <c r="K53" s="64">
        <v>2366</v>
      </c>
      <c r="L53" s="64">
        <v>8683</v>
      </c>
      <c r="M53" s="64">
        <v>421</v>
      </c>
      <c r="N53" s="64">
        <v>0</v>
      </c>
      <c r="O53" s="97">
        <v>15913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64">
        <v>0</v>
      </c>
      <c r="V53" s="64">
        <v>0</v>
      </c>
      <c r="W53" s="64">
        <v>150</v>
      </c>
      <c r="X53" s="28"/>
      <c r="Y53" s="50">
        <f t="shared" si="2"/>
        <v>7230</v>
      </c>
      <c r="Z53" s="84">
        <f t="shared" si="0"/>
        <v>0.52606841326486209</v>
      </c>
      <c r="AA53" s="93">
        <f t="shared" si="1"/>
        <v>4.9636002647253478E-3</v>
      </c>
    </row>
    <row r="54" spans="1:27" x14ac:dyDescent="0.35">
      <c r="A54" s="58" t="s">
        <v>62</v>
      </c>
      <c r="B54" s="62">
        <v>4</v>
      </c>
      <c r="C54" s="63">
        <v>60258</v>
      </c>
      <c r="D54" s="49">
        <v>32338</v>
      </c>
      <c r="E54" s="64">
        <v>0</v>
      </c>
      <c r="F54" s="64">
        <v>0</v>
      </c>
      <c r="G54" s="64">
        <v>0</v>
      </c>
      <c r="H54" s="64">
        <v>0</v>
      </c>
      <c r="I54" s="64">
        <v>4421</v>
      </c>
      <c r="J54" s="64">
        <v>0</v>
      </c>
      <c r="K54" s="64">
        <v>0</v>
      </c>
      <c r="L54" s="64">
        <v>9440</v>
      </c>
      <c r="M54" s="64">
        <v>774</v>
      </c>
      <c r="N54" s="64">
        <v>0</v>
      </c>
      <c r="O54" s="97">
        <v>17465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0</v>
      </c>
      <c r="V54" s="64">
        <v>0</v>
      </c>
      <c r="W54" s="64">
        <v>238</v>
      </c>
      <c r="X54" s="28"/>
      <c r="Y54" s="50">
        <f t="shared" si="2"/>
        <v>8025</v>
      </c>
      <c r="Z54" s="84">
        <f t="shared" si="0"/>
        <v>0.53665903282551697</v>
      </c>
      <c r="AA54" s="93">
        <f t="shared" si="1"/>
        <v>7.3597625085039271E-3</v>
      </c>
    </row>
    <row r="55" spans="1:27" x14ac:dyDescent="0.35">
      <c r="A55" s="58" t="s">
        <v>63</v>
      </c>
      <c r="B55" s="62">
        <v>8</v>
      </c>
      <c r="C55" s="63">
        <v>55248</v>
      </c>
      <c r="D55" s="49">
        <v>33027</v>
      </c>
      <c r="E55" s="64">
        <v>0</v>
      </c>
      <c r="F55" s="64">
        <v>204</v>
      </c>
      <c r="G55" s="64">
        <v>0</v>
      </c>
      <c r="H55" s="64">
        <v>0</v>
      </c>
      <c r="I55" s="64">
        <v>1790</v>
      </c>
      <c r="J55" s="64">
        <v>0</v>
      </c>
      <c r="K55" s="64">
        <v>0</v>
      </c>
      <c r="L55" s="64">
        <v>10279</v>
      </c>
      <c r="M55" s="64">
        <v>504</v>
      </c>
      <c r="N55" s="64">
        <v>0</v>
      </c>
      <c r="O55" s="97">
        <v>19735</v>
      </c>
      <c r="P55" s="64">
        <v>0</v>
      </c>
      <c r="Q55" s="64">
        <v>102</v>
      </c>
      <c r="R55" s="64">
        <v>0</v>
      </c>
      <c r="S55" s="64">
        <v>0</v>
      </c>
      <c r="T55" s="64">
        <v>0</v>
      </c>
      <c r="U55" s="64">
        <v>147</v>
      </c>
      <c r="V55" s="64">
        <v>46</v>
      </c>
      <c r="W55" s="64">
        <v>220</v>
      </c>
      <c r="X55" s="28"/>
      <c r="Y55" s="50">
        <f t="shared" si="2"/>
        <v>9456</v>
      </c>
      <c r="Z55" s="84">
        <f t="shared" si="0"/>
        <v>0.5977953953084274</v>
      </c>
      <c r="AA55" s="93">
        <f t="shared" si="1"/>
        <v>6.6612165803736339E-3</v>
      </c>
    </row>
    <row r="56" spans="1:27" x14ac:dyDescent="0.35">
      <c r="A56" s="58" t="s">
        <v>64</v>
      </c>
      <c r="B56" s="62">
        <v>5</v>
      </c>
      <c r="C56" s="63">
        <v>57384</v>
      </c>
      <c r="D56" s="49">
        <v>36490</v>
      </c>
      <c r="E56" s="64">
        <v>0</v>
      </c>
      <c r="F56" s="64">
        <v>0</v>
      </c>
      <c r="G56" s="64">
        <v>0</v>
      </c>
      <c r="H56" s="64">
        <v>0</v>
      </c>
      <c r="I56" s="64">
        <v>3313</v>
      </c>
      <c r="J56" s="64">
        <v>0</v>
      </c>
      <c r="K56" s="64">
        <v>0</v>
      </c>
      <c r="L56" s="64">
        <v>11539</v>
      </c>
      <c r="M56" s="64">
        <v>1033</v>
      </c>
      <c r="N56" s="64">
        <v>0</v>
      </c>
      <c r="O56" s="97">
        <v>19713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64">
        <v>776</v>
      </c>
      <c r="V56" s="64">
        <v>0</v>
      </c>
      <c r="W56" s="64">
        <v>116</v>
      </c>
      <c r="X56" s="28"/>
      <c r="Y56" s="50">
        <f t="shared" si="2"/>
        <v>8174</v>
      </c>
      <c r="Z56" s="84">
        <f t="shared" si="0"/>
        <v>0.63589153771086016</v>
      </c>
      <c r="AA56" s="93">
        <f t="shared" si="1"/>
        <v>3.178953137845985E-3</v>
      </c>
    </row>
    <row r="57" spans="1:27" x14ac:dyDescent="0.35">
      <c r="A57" s="58" t="s">
        <v>65</v>
      </c>
      <c r="B57" s="62">
        <v>4</v>
      </c>
      <c r="C57" s="63">
        <v>59769</v>
      </c>
      <c r="D57" s="49">
        <v>36420</v>
      </c>
      <c r="E57" s="64">
        <v>0</v>
      </c>
      <c r="F57" s="64">
        <v>0</v>
      </c>
      <c r="G57" s="64">
        <v>0</v>
      </c>
      <c r="H57" s="64">
        <v>0</v>
      </c>
      <c r="I57" s="64">
        <v>6332</v>
      </c>
      <c r="J57" s="64">
        <v>0</v>
      </c>
      <c r="K57" s="64">
        <v>0</v>
      </c>
      <c r="L57" s="64">
        <v>12179</v>
      </c>
      <c r="M57" s="64">
        <v>1012</v>
      </c>
      <c r="N57" s="64">
        <v>0</v>
      </c>
      <c r="O57" s="97">
        <v>16761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136</v>
      </c>
      <c r="X57" s="28"/>
      <c r="Y57" s="50">
        <f t="shared" si="2"/>
        <v>4582</v>
      </c>
      <c r="Z57" s="84">
        <f t="shared" si="0"/>
        <v>0.60934598203081869</v>
      </c>
      <c r="AA57" s="93">
        <f t="shared" si="1"/>
        <v>3.7342119714442613E-3</v>
      </c>
    </row>
    <row r="58" spans="1:27" x14ac:dyDescent="0.35">
      <c r="A58" s="58" t="s">
        <v>66</v>
      </c>
      <c r="B58" s="62">
        <v>6</v>
      </c>
      <c r="C58" s="63">
        <v>71092</v>
      </c>
      <c r="D58" s="49">
        <v>45868</v>
      </c>
      <c r="E58" s="64">
        <v>0</v>
      </c>
      <c r="F58" s="64">
        <v>0</v>
      </c>
      <c r="G58" s="64">
        <v>361</v>
      </c>
      <c r="H58" s="64">
        <v>0</v>
      </c>
      <c r="I58" s="64">
        <v>12679</v>
      </c>
      <c r="J58" s="64">
        <v>0</v>
      </c>
      <c r="K58" s="64">
        <v>2636</v>
      </c>
      <c r="L58" s="64">
        <v>5370</v>
      </c>
      <c r="M58" s="64">
        <v>2892</v>
      </c>
      <c r="N58" s="64">
        <v>0</v>
      </c>
      <c r="O58" s="97">
        <v>21793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137</v>
      </c>
      <c r="X58" s="28"/>
      <c r="Y58" s="50">
        <f>O58-I58</f>
        <v>9114</v>
      </c>
      <c r="Z58" s="84">
        <f t="shared" si="0"/>
        <v>0.64519214538907332</v>
      </c>
      <c r="AA58" s="93">
        <f t="shared" si="1"/>
        <v>2.986831778145984E-3</v>
      </c>
    </row>
    <row r="59" spans="1:27" x14ac:dyDescent="0.35">
      <c r="A59" s="58" t="s">
        <v>67</v>
      </c>
      <c r="B59" s="62">
        <v>5</v>
      </c>
      <c r="C59" s="63">
        <v>66170</v>
      </c>
      <c r="D59" s="49">
        <v>40712</v>
      </c>
      <c r="E59" s="64">
        <v>0</v>
      </c>
      <c r="F59" s="64">
        <v>0</v>
      </c>
      <c r="G59" s="64">
        <v>0</v>
      </c>
      <c r="H59" s="64">
        <v>0</v>
      </c>
      <c r="I59" s="64">
        <v>8295</v>
      </c>
      <c r="J59" s="64">
        <v>0</v>
      </c>
      <c r="K59" s="64">
        <v>0</v>
      </c>
      <c r="L59" s="64">
        <v>9737</v>
      </c>
      <c r="M59" s="64">
        <v>919</v>
      </c>
      <c r="N59" s="64">
        <v>253</v>
      </c>
      <c r="O59" s="97">
        <v>21418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0</v>
      </c>
      <c r="W59" s="64">
        <v>90</v>
      </c>
      <c r="X59" s="28"/>
      <c r="Y59" s="50">
        <f>O59-L59</f>
        <v>11681</v>
      </c>
      <c r="Z59" s="84">
        <f t="shared" si="0"/>
        <v>0.61526371467432373</v>
      </c>
      <c r="AA59" s="93">
        <f t="shared" si="1"/>
        <v>2.2106504224798586E-3</v>
      </c>
    </row>
    <row r="60" spans="1:27" x14ac:dyDescent="0.35">
      <c r="A60" s="58" t="s">
        <v>68</v>
      </c>
      <c r="B60" s="62">
        <v>5</v>
      </c>
      <c r="C60" s="63">
        <v>61124</v>
      </c>
      <c r="D60" s="49">
        <v>35315</v>
      </c>
      <c r="E60" s="64">
        <v>0</v>
      </c>
      <c r="F60" s="64">
        <v>0</v>
      </c>
      <c r="G60" s="64">
        <v>0</v>
      </c>
      <c r="H60" s="64">
        <v>0</v>
      </c>
      <c r="I60" s="64">
        <v>4891</v>
      </c>
      <c r="J60" s="64">
        <v>0</v>
      </c>
      <c r="K60" s="64">
        <v>0</v>
      </c>
      <c r="L60" s="64">
        <v>10586</v>
      </c>
      <c r="M60" s="64">
        <v>1015</v>
      </c>
      <c r="N60" s="64">
        <v>269</v>
      </c>
      <c r="O60" s="97">
        <v>18417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64">
        <v>137</v>
      </c>
      <c r="X60" s="28"/>
      <c r="Y60" s="50">
        <f>O60-L60</f>
        <v>7831</v>
      </c>
      <c r="Z60" s="84">
        <f t="shared" si="0"/>
        <v>0.57775996335318369</v>
      </c>
      <c r="AA60" s="93">
        <f t="shared" si="1"/>
        <v>3.8793713719382701E-3</v>
      </c>
    </row>
    <row r="61" spans="1:27" x14ac:dyDescent="0.35">
      <c r="A61" s="58" t="s">
        <v>69</v>
      </c>
      <c r="B61" s="62">
        <v>4</v>
      </c>
      <c r="C61" s="63">
        <v>75672</v>
      </c>
      <c r="D61" s="49">
        <v>47078</v>
      </c>
      <c r="E61" s="64">
        <v>0</v>
      </c>
      <c r="F61" s="64">
        <v>0</v>
      </c>
      <c r="G61" s="64">
        <v>0</v>
      </c>
      <c r="H61" s="64">
        <v>0</v>
      </c>
      <c r="I61" s="64">
        <v>9472</v>
      </c>
      <c r="J61" s="64">
        <v>0</v>
      </c>
      <c r="K61" s="64">
        <v>0</v>
      </c>
      <c r="L61" s="64">
        <v>12588</v>
      </c>
      <c r="M61" s="64">
        <v>2126</v>
      </c>
      <c r="N61" s="64">
        <v>0</v>
      </c>
      <c r="O61" s="97">
        <v>22693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64">
        <v>199</v>
      </c>
      <c r="X61" s="28"/>
      <c r="Y61" s="50">
        <f>O61-L61</f>
        <v>10105</v>
      </c>
      <c r="Z61" s="84">
        <f t="shared" si="0"/>
        <v>0.62213236071466327</v>
      </c>
      <c r="AA61" s="93">
        <f t="shared" si="1"/>
        <v>4.2270274862993328E-3</v>
      </c>
    </row>
    <row r="62" spans="1:27" x14ac:dyDescent="0.35">
      <c r="A62" s="58" t="s">
        <v>70</v>
      </c>
      <c r="B62" s="62">
        <v>5</v>
      </c>
      <c r="C62" s="63">
        <v>54658</v>
      </c>
      <c r="D62" s="49">
        <v>32740</v>
      </c>
      <c r="E62" s="64">
        <v>0</v>
      </c>
      <c r="F62" s="64">
        <v>0</v>
      </c>
      <c r="G62" s="64">
        <v>0</v>
      </c>
      <c r="H62" s="64">
        <v>0</v>
      </c>
      <c r="I62" s="64">
        <v>4500</v>
      </c>
      <c r="J62" s="64">
        <v>385</v>
      </c>
      <c r="K62" s="64">
        <v>0</v>
      </c>
      <c r="L62" s="64">
        <v>7881</v>
      </c>
      <c r="M62" s="64">
        <v>1789</v>
      </c>
      <c r="N62" s="64">
        <v>0</v>
      </c>
      <c r="O62" s="97">
        <v>18115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70</v>
      </c>
      <c r="X62" s="28"/>
      <c r="Y62" s="50">
        <f>O62-L62</f>
        <v>10234</v>
      </c>
      <c r="Z62" s="84">
        <f t="shared" si="0"/>
        <v>0.59899740202715068</v>
      </c>
      <c r="AA62" s="93">
        <f t="shared" si="1"/>
        <v>2.1380574221136223E-3</v>
      </c>
    </row>
    <row r="63" spans="1:27" x14ac:dyDescent="0.35">
      <c r="A63" s="58" t="s">
        <v>71</v>
      </c>
      <c r="B63" s="62">
        <v>4</v>
      </c>
      <c r="C63" s="63">
        <v>69302</v>
      </c>
      <c r="D63" s="49">
        <v>42742</v>
      </c>
      <c r="E63" s="64">
        <v>0</v>
      </c>
      <c r="F63" s="64">
        <v>0</v>
      </c>
      <c r="G63" s="64">
        <v>0</v>
      </c>
      <c r="H63" s="64">
        <v>0</v>
      </c>
      <c r="I63" s="64">
        <v>6529</v>
      </c>
      <c r="J63" s="64">
        <v>0</v>
      </c>
      <c r="K63" s="64">
        <v>0</v>
      </c>
      <c r="L63" s="64">
        <v>13259</v>
      </c>
      <c r="M63" s="64">
        <v>1630</v>
      </c>
      <c r="N63" s="64">
        <v>0</v>
      </c>
      <c r="O63" s="97">
        <v>21165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159</v>
      </c>
      <c r="X63" s="28"/>
      <c r="Y63" s="50">
        <f>O63-L63</f>
        <v>7906</v>
      </c>
      <c r="Z63" s="84">
        <f t="shared" si="0"/>
        <v>0.61674987734841702</v>
      </c>
      <c r="AA63" s="93">
        <f t="shared" si="1"/>
        <v>3.7199943849141361E-3</v>
      </c>
    </row>
    <row r="64" spans="1:27" x14ac:dyDescent="0.35">
      <c r="A64" s="58" t="s">
        <v>72</v>
      </c>
      <c r="B64" s="62">
        <v>6</v>
      </c>
      <c r="C64" s="63">
        <v>65033</v>
      </c>
      <c r="D64" s="49">
        <v>43171</v>
      </c>
      <c r="E64" s="64">
        <v>0</v>
      </c>
      <c r="F64" s="64">
        <v>0</v>
      </c>
      <c r="G64" s="64">
        <v>0</v>
      </c>
      <c r="H64" s="64">
        <v>0</v>
      </c>
      <c r="I64" s="64">
        <v>12981</v>
      </c>
      <c r="J64" s="64">
        <v>0</v>
      </c>
      <c r="K64" s="64">
        <v>2154</v>
      </c>
      <c r="L64" s="64">
        <v>5410</v>
      </c>
      <c r="M64" s="64">
        <v>2615</v>
      </c>
      <c r="N64" s="64">
        <v>0</v>
      </c>
      <c r="O64" s="97">
        <v>19807</v>
      </c>
      <c r="P64" s="64">
        <v>0</v>
      </c>
      <c r="Q64" s="64">
        <v>0</v>
      </c>
      <c r="R64" s="64">
        <v>0</v>
      </c>
      <c r="S64" s="64">
        <v>0</v>
      </c>
      <c r="T64" s="64">
        <v>67</v>
      </c>
      <c r="U64" s="64">
        <v>0</v>
      </c>
      <c r="V64" s="64">
        <v>0</v>
      </c>
      <c r="W64" s="64">
        <v>137</v>
      </c>
      <c r="X64" s="28"/>
      <c r="Y64" s="50">
        <f>O64-I64</f>
        <v>6826</v>
      </c>
      <c r="Z64" s="84">
        <f t="shared" si="0"/>
        <v>0.66383220826349698</v>
      </c>
      <c r="AA64" s="93">
        <f t="shared" si="1"/>
        <v>3.1734266058233537E-3</v>
      </c>
    </row>
    <row r="65" spans="1:27" x14ac:dyDescent="0.35">
      <c r="A65" s="58" t="s">
        <v>73</v>
      </c>
      <c r="B65" s="62">
        <v>5</v>
      </c>
      <c r="C65" s="63">
        <v>63282</v>
      </c>
      <c r="D65" s="49">
        <v>41257</v>
      </c>
      <c r="E65" s="64">
        <v>0</v>
      </c>
      <c r="F65" s="64">
        <v>0</v>
      </c>
      <c r="G65" s="64">
        <v>0</v>
      </c>
      <c r="H65" s="64">
        <v>0</v>
      </c>
      <c r="I65" s="64">
        <v>16823</v>
      </c>
      <c r="J65" s="64">
        <v>0</v>
      </c>
      <c r="K65" s="64">
        <v>0</v>
      </c>
      <c r="L65" s="64">
        <v>2972</v>
      </c>
      <c r="M65" s="64">
        <v>1165</v>
      </c>
      <c r="N65" s="64">
        <v>0</v>
      </c>
      <c r="O65" s="97">
        <v>19987</v>
      </c>
      <c r="P65" s="64">
        <v>0</v>
      </c>
      <c r="Q65" s="64">
        <v>0</v>
      </c>
      <c r="R65" s="64">
        <v>0</v>
      </c>
      <c r="S65" s="64">
        <v>188</v>
      </c>
      <c r="T65" s="64">
        <v>0</v>
      </c>
      <c r="U65" s="64">
        <v>0</v>
      </c>
      <c r="V65" s="64">
        <v>0</v>
      </c>
      <c r="W65" s="64">
        <v>122</v>
      </c>
      <c r="X65" s="28"/>
      <c r="Y65" s="50">
        <f>O65-I65</f>
        <v>3164</v>
      </c>
      <c r="Z65" s="84">
        <f t="shared" si="0"/>
        <v>0.651954742264783</v>
      </c>
      <c r="AA65" s="93">
        <f t="shared" si="1"/>
        <v>2.9570739510870882E-3</v>
      </c>
    </row>
    <row r="66" spans="1:27" x14ac:dyDescent="0.35">
      <c r="A66" s="58" t="s">
        <v>74</v>
      </c>
      <c r="B66" s="62">
        <v>7</v>
      </c>
      <c r="C66" s="63">
        <v>58152</v>
      </c>
      <c r="D66" s="49">
        <v>34233</v>
      </c>
      <c r="E66" s="64">
        <v>194</v>
      </c>
      <c r="F66" s="64">
        <v>0</v>
      </c>
      <c r="G66" s="64">
        <v>0</v>
      </c>
      <c r="H66" s="64">
        <v>0</v>
      </c>
      <c r="I66" s="64">
        <v>4472</v>
      </c>
      <c r="J66" s="64">
        <v>0</v>
      </c>
      <c r="K66" s="64">
        <v>0</v>
      </c>
      <c r="L66" s="64">
        <v>10343</v>
      </c>
      <c r="M66" s="64">
        <v>557</v>
      </c>
      <c r="N66" s="64">
        <v>254</v>
      </c>
      <c r="O66" s="97">
        <v>18156</v>
      </c>
      <c r="P66" s="64">
        <v>0</v>
      </c>
      <c r="Q66" s="64">
        <v>0</v>
      </c>
      <c r="R66" s="64">
        <v>0</v>
      </c>
      <c r="S66" s="64">
        <v>173</v>
      </c>
      <c r="T66" s="64">
        <v>0</v>
      </c>
      <c r="U66" s="64">
        <v>0</v>
      </c>
      <c r="V66" s="64">
        <v>0</v>
      </c>
      <c r="W66" s="64">
        <v>84</v>
      </c>
      <c r="X66" s="28"/>
      <c r="Y66" s="50">
        <f>O66-L66</f>
        <v>7813</v>
      </c>
      <c r="Z66" s="84">
        <f t="shared" si="0"/>
        <v>0.58868138671068926</v>
      </c>
      <c r="AA66" s="93">
        <f t="shared" si="1"/>
        <v>2.4537726754885639E-3</v>
      </c>
    </row>
    <row r="67" spans="1:27" x14ac:dyDescent="0.35">
      <c r="A67" s="58" t="s">
        <v>51</v>
      </c>
      <c r="B67" s="62">
        <v>5</v>
      </c>
      <c r="C67" s="63">
        <v>21992</v>
      </c>
      <c r="D67" s="49">
        <v>14593</v>
      </c>
      <c r="E67" s="64">
        <v>0</v>
      </c>
      <c r="F67" s="64">
        <v>0</v>
      </c>
      <c r="G67" s="64">
        <v>0</v>
      </c>
      <c r="H67" s="64">
        <v>0</v>
      </c>
      <c r="I67" s="64">
        <v>2116</v>
      </c>
      <c r="J67" s="64">
        <v>0</v>
      </c>
      <c r="K67" s="64">
        <v>0</v>
      </c>
      <c r="L67" s="64">
        <v>4013</v>
      </c>
      <c r="M67" s="64">
        <v>353</v>
      </c>
      <c r="N67" s="64">
        <v>0</v>
      </c>
      <c r="O67" s="97">
        <v>7454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571</v>
      </c>
      <c r="W67" s="64">
        <v>86</v>
      </c>
      <c r="X67" s="28"/>
      <c r="Y67" s="50">
        <f>O67-L67</f>
        <v>3441</v>
      </c>
      <c r="Z67" s="84">
        <f t="shared" si="0"/>
        <v>0.66355947617315392</v>
      </c>
      <c r="AA67" s="93">
        <f t="shared" si="1"/>
        <v>5.8932364832453912E-3</v>
      </c>
    </row>
    <row r="68" spans="1:27" x14ac:dyDescent="0.35">
      <c r="A68" s="58" t="s">
        <v>75</v>
      </c>
      <c r="B68" s="62">
        <v>4</v>
      </c>
      <c r="C68" s="63">
        <v>58685</v>
      </c>
      <c r="D68" s="49">
        <v>40416</v>
      </c>
      <c r="E68" s="64">
        <v>0</v>
      </c>
      <c r="F68" s="64">
        <v>0</v>
      </c>
      <c r="G68" s="64">
        <v>0</v>
      </c>
      <c r="H68" s="64">
        <v>0</v>
      </c>
      <c r="I68" s="64">
        <v>2323</v>
      </c>
      <c r="J68" s="64">
        <v>0</v>
      </c>
      <c r="K68" s="64">
        <v>0</v>
      </c>
      <c r="L68" s="64">
        <v>1056</v>
      </c>
      <c r="M68" s="97">
        <v>22163</v>
      </c>
      <c r="N68" s="64">
        <v>0</v>
      </c>
      <c r="O68" s="64">
        <v>14715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159</v>
      </c>
      <c r="X68" s="28"/>
      <c r="Y68" s="50">
        <f>M68-O68</f>
        <v>7448</v>
      </c>
      <c r="Z68" s="84">
        <f t="shared" si="0"/>
        <v>0.68869387407344296</v>
      </c>
      <c r="AA68" s="93">
        <f t="shared" si="1"/>
        <v>3.9340855106888362E-3</v>
      </c>
    </row>
    <row r="69" spans="1:27" x14ac:dyDescent="0.35">
      <c r="A69" s="58" t="s">
        <v>76</v>
      </c>
      <c r="B69" s="62">
        <v>4</v>
      </c>
      <c r="C69" s="63">
        <v>17728</v>
      </c>
      <c r="D69" s="49">
        <v>11621</v>
      </c>
      <c r="E69" s="64">
        <v>0</v>
      </c>
      <c r="F69" s="64">
        <v>0</v>
      </c>
      <c r="G69" s="64">
        <v>0</v>
      </c>
      <c r="H69" s="64">
        <v>0</v>
      </c>
      <c r="I69" s="64">
        <v>699</v>
      </c>
      <c r="J69" s="64">
        <v>0</v>
      </c>
      <c r="K69" s="64">
        <v>0</v>
      </c>
      <c r="L69" s="64">
        <v>290</v>
      </c>
      <c r="M69" s="97">
        <v>7238</v>
      </c>
      <c r="N69" s="64">
        <v>0</v>
      </c>
      <c r="O69" s="64">
        <v>3369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25</v>
      </c>
      <c r="X69" s="28"/>
      <c r="Y69" s="50">
        <f>M69-O69</f>
        <v>3869</v>
      </c>
      <c r="Z69" s="84">
        <f t="shared" si="0"/>
        <v>0.65551669675090252</v>
      </c>
      <c r="AA69" s="93">
        <f t="shared" si="1"/>
        <v>2.1512778590482748E-3</v>
      </c>
    </row>
    <row r="70" spans="1:27" x14ac:dyDescent="0.35">
      <c r="A70" s="58" t="s">
        <v>77</v>
      </c>
      <c r="B70" s="62">
        <v>5</v>
      </c>
      <c r="C70" s="63">
        <v>56070</v>
      </c>
      <c r="D70" s="49">
        <v>35108</v>
      </c>
      <c r="E70" s="64">
        <v>0</v>
      </c>
      <c r="F70" s="64">
        <v>0</v>
      </c>
      <c r="G70" s="64">
        <v>0</v>
      </c>
      <c r="H70" s="64">
        <v>0</v>
      </c>
      <c r="I70" s="64">
        <v>3342</v>
      </c>
      <c r="J70" s="64">
        <v>0</v>
      </c>
      <c r="K70" s="64">
        <v>1584</v>
      </c>
      <c r="L70" s="64">
        <v>11420</v>
      </c>
      <c r="M70" s="64">
        <v>1124</v>
      </c>
      <c r="N70" s="64">
        <v>0</v>
      </c>
      <c r="O70" s="97">
        <v>17495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  <c r="W70" s="64">
        <v>143</v>
      </c>
      <c r="X70" s="28"/>
      <c r="Y70" s="50">
        <f>O70-L70</f>
        <v>6075</v>
      </c>
      <c r="Z70" s="84">
        <f t="shared" si="0"/>
        <v>0.62614588906723734</v>
      </c>
      <c r="AA70" s="93">
        <f t="shared" si="1"/>
        <v>4.0731457217728154E-3</v>
      </c>
    </row>
    <row r="71" spans="1:27" x14ac:dyDescent="0.35">
      <c r="A71" s="58" t="s">
        <v>78</v>
      </c>
      <c r="B71" s="62">
        <v>5</v>
      </c>
      <c r="C71" s="63">
        <v>57572</v>
      </c>
      <c r="D71" s="49">
        <v>40268</v>
      </c>
      <c r="E71" s="64">
        <v>0</v>
      </c>
      <c r="F71" s="64">
        <v>0</v>
      </c>
      <c r="G71" s="64">
        <v>0</v>
      </c>
      <c r="H71" s="64">
        <v>0</v>
      </c>
      <c r="I71" s="64">
        <v>15807</v>
      </c>
      <c r="J71" s="64">
        <v>334</v>
      </c>
      <c r="K71" s="64">
        <v>0</v>
      </c>
      <c r="L71" s="64">
        <v>2324</v>
      </c>
      <c r="M71" s="64">
        <v>1802</v>
      </c>
      <c r="N71" s="64">
        <v>0</v>
      </c>
      <c r="O71" s="97">
        <v>19860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141</v>
      </c>
      <c r="X71" s="28"/>
      <c r="Y71" s="50">
        <f>O71-I71</f>
        <v>4053</v>
      </c>
      <c r="Z71" s="84">
        <f t="shared" si="0"/>
        <v>0.69943722642951434</v>
      </c>
      <c r="AA71" s="93">
        <f t="shared" si="1"/>
        <v>3.5015396841164199E-3</v>
      </c>
    </row>
    <row r="72" spans="1:27" x14ac:dyDescent="0.35">
      <c r="A72" s="58" t="s">
        <v>79</v>
      </c>
      <c r="B72" s="62">
        <v>4</v>
      </c>
      <c r="C72" s="63">
        <v>63348</v>
      </c>
      <c r="D72" s="49">
        <v>44217</v>
      </c>
      <c r="E72" s="64">
        <v>0</v>
      </c>
      <c r="F72" s="64">
        <v>0</v>
      </c>
      <c r="G72" s="64">
        <v>0</v>
      </c>
      <c r="H72" s="64">
        <v>0</v>
      </c>
      <c r="I72" s="64">
        <v>18178</v>
      </c>
      <c r="J72" s="64">
        <v>0</v>
      </c>
      <c r="K72" s="64">
        <v>0</v>
      </c>
      <c r="L72" s="64">
        <v>2943</v>
      </c>
      <c r="M72" s="64">
        <v>2823</v>
      </c>
      <c r="N72" s="64">
        <v>0</v>
      </c>
      <c r="O72" s="97">
        <v>20126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147</v>
      </c>
      <c r="X72" s="28"/>
      <c r="Y72" s="50">
        <f>O72-I72</f>
        <v>1948</v>
      </c>
      <c r="Z72" s="84">
        <f t="shared" si="0"/>
        <v>0.69800151543853006</v>
      </c>
      <c r="AA72" s="93">
        <f t="shared" si="1"/>
        <v>3.3245131962819732E-3</v>
      </c>
    </row>
    <row r="73" spans="1:27" x14ac:dyDescent="0.35">
      <c r="A73" s="58" t="s">
        <v>80</v>
      </c>
      <c r="B73" s="62">
        <v>5</v>
      </c>
      <c r="C73" s="63">
        <v>56472</v>
      </c>
      <c r="D73" s="49">
        <v>38367</v>
      </c>
      <c r="E73" s="64">
        <v>0</v>
      </c>
      <c r="F73" s="64">
        <v>0</v>
      </c>
      <c r="G73" s="64">
        <v>0</v>
      </c>
      <c r="H73" s="64">
        <v>0</v>
      </c>
      <c r="I73" s="64">
        <v>8734</v>
      </c>
      <c r="J73" s="64">
        <v>410</v>
      </c>
      <c r="K73" s="64">
        <v>0</v>
      </c>
      <c r="L73" s="64">
        <v>10397</v>
      </c>
      <c r="M73" s="64">
        <v>993</v>
      </c>
      <c r="N73" s="64">
        <v>0</v>
      </c>
      <c r="O73" s="97">
        <v>17704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129</v>
      </c>
      <c r="X73" s="28"/>
      <c r="Y73" s="50">
        <f>O73-L73</f>
        <v>7307</v>
      </c>
      <c r="Z73" s="84">
        <f t="shared" ref="Z73:Z81" si="3">D73/C73</f>
        <v>0.67939864003399919</v>
      </c>
      <c r="AA73" s="93">
        <f t="shared" ref="AA73:AA81" si="4">W73/D73</f>
        <v>3.3622644460082883E-3</v>
      </c>
    </row>
    <row r="74" spans="1:27" x14ac:dyDescent="0.35">
      <c r="A74" s="58" t="s">
        <v>81</v>
      </c>
      <c r="B74" s="62">
        <v>5</v>
      </c>
      <c r="C74" s="63">
        <v>53012</v>
      </c>
      <c r="D74" s="49">
        <v>34821</v>
      </c>
      <c r="E74" s="64">
        <v>0</v>
      </c>
      <c r="F74" s="64">
        <v>0</v>
      </c>
      <c r="G74" s="64">
        <v>0</v>
      </c>
      <c r="H74" s="64">
        <v>765</v>
      </c>
      <c r="I74" s="64">
        <v>5149</v>
      </c>
      <c r="J74" s="64">
        <v>0</v>
      </c>
      <c r="K74" s="64">
        <v>0</v>
      </c>
      <c r="L74" s="64">
        <v>10426</v>
      </c>
      <c r="M74" s="64">
        <v>826</v>
      </c>
      <c r="N74" s="64">
        <v>0</v>
      </c>
      <c r="O74" s="97">
        <v>17532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4">
        <v>0</v>
      </c>
      <c r="W74" s="64">
        <v>123</v>
      </c>
      <c r="X74" s="28"/>
      <c r="Y74" s="50">
        <f>O74-L74</f>
        <v>7106</v>
      </c>
      <c r="Z74" s="84">
        <f t="shared" si="3"/>
        <v>0.65685127895570816</v>
      </c>
      <c r="AA74" s="93">
        <f t="shared" si="4"/>
        <v>3.5323511673989835E-3</v>
      </c>
    </row>
    <row r="75" spans="1:27" x14ac:dyDescent="0.35">
      <c r="A75" s="58" t="s">
        <v>82</v>
      </c>
      <c r="B75" s="62">
        <v>4</v>
      </c>
      <c r="C75" s="63">
        <v>63431</v>
      </c>
      <c r="D75" s="49">
        <v>40269</v>
      </c>
      <c r="E75" s="64">
        <v>0</v>
      </c>
      <c r="F75" s="64">
        <v>0</v>
      </c>
      <c r="G75" s="64">
        <v>0</v>
      </c>
      <c r="H75" s="64">
        <v>0</v>
      </c>
      <c r="I75" s="64">
        <v>3663</v>
      </c>
      <c r="J75" s="64">
        <v>0</v>
      </c>
      <c r="K75" s="64">
        <v>0</v>
      </c>
      <c r="L75" s="64">
        <v>15083</v>
      </c>
      <c r="M75" s="64">
        <v>1112</v>
      </c>
      <c r="N75" s="64">
        <v>0</v>
      </c>
      <c r="O75" s="97">
        <v>20249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  <c r="V75" s="64">
        <v>0</v>
      </c>
      <c r="W75" s="64">
        <v>162</v>
      </c>
      <c r="X75" s="28"/>
      <c r="Y75" s="50">
        <f>O75-L75</f>
        <v>5166</v>
      </c>
      <c r="Z75" s="84">
        <f t="shared" si="3"/>
        <v>0.6348473144046286</v>
      </c>
      <c r="AA75" s="93">
        <f t="shared" si="4"/>
        <v>4.0229456902331822E-3</v>
      </c>
    </row>
    <row r="76" spans="1:27" x14ac:dyDescent="0.35">
      <c r="A76" s="58" t="s">
        <v>84</v>
      </c>
      <c r="B76" s="62">
        <v>6</v>
      </c>
      <c r="C76" s="63">
        <v>18134</v>
      </c>
      <c r="D76" s="49">
        <v>11968</v>
      </c>
      <c r="E76" s="64">
        <v>0</v>
      </c>
      <c r="F76" s="64">
        <v>0</v>
      </c>
      <c r="G76" s="64">
        <v>90</v>
      </c>
      <c r="H76" s="64">
        <v>0</v>
      </c>
      <c r="I76" s="64">
        <v>503</v>
      </c>
      <c r="J76" s="64">
        <v>0</v>
      </c>
      <c r="K76" s="64">
        <v>0</v>
      </c>
      <c r="L76" s="64">
        <v>424</v>
      </c>
      <c r="M76" s="97">
        <v>5803</v>
      </c>
      <c r="N76" s="64">
        <v>0</v>
      </c>
      <c r="O76" s="64">
        <v>4997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64">
        <v>116</v>
      </c>
      <c r="V76" s="64">
        <v>0</v>
      </c>
      <c r="W76" s="64">
        <v>35</v>
      </c>
      <c r="X76" s="28"/>
      <c r="Y76" s="50">
        <f>M76-O76</f>
        <v>806</v>
      </c>
      <c r="Z76" s="84">
        <f t="shared" si="3"/>
        <v>0.65997573618616967</v>
      </c>
      <c r="AA76" s="93">
        <f t="shared" si="4"/>
        <v>2.9244652406417112E-3</v>
      </c>
    </row>
    <row r="77" spans="1:27" x14ac:dyDescent="0.35">
      <c r="A77" s="58" t="s">
        <v>85</v>
      </c>
      <c r="B77" s="62">
        <v>4</v>
      </c>
      <c r="C77" s="63">
        <v>63134</v>
      </c>
      <c r="D77" s="49">
        <v>43374</v>
      </c>
      <c r="E77" s="64">
        <v>0</v>
      </c>
      <c r="F77" s="64">
        <v>0</v>
      </c>
      <c r="G77" s="64">
        <v>0</v>
      </c>
      <c r="H77" s="64">
        <v>0</v>
      </c>
      <c r="I77" s="64">
        <v>8331</v>
      </c>
      <c r="J77" s="64">
        <v>0</v>
      </c>
      <c r="K77" s="64">
        <v>0</v>
      </c>
      <c r="L77" s="64">
        <v>3855</v>
      </c>
      <c r="M77" s="64">
        <v>6778</v>
      </c>
      <c r="N77" s="64">
        <v>0</v>
      </c>
      <c r="O77" s="97">
        <v>24192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218</v>
      </c>
      <c r="X77" s="28"/>
      <c r="Y77" s="50">
        <f>O77-I77</f>
        <v>15861</v>
      </c>
      <c r="Z77" s="84">
        <f t="shared" si="3"/>
        <v>0.68701492064497738</v>
      </c>
      <c r="AA77" s="93">
        <f t="shared" si="4"/>
        <v>5.0260524738322499E-3</v>
      </c>
    </row>
    <row r="78" spans="1:27" x14ac:dyDescent="0.35">
      <c r="A78" s="58" t="s">
        <v>86</v>
      </c>
      <c r="B78" s="62">
        <v>4</v>
      </c>
      <c r="C78" s="63">
        <v>59285</v>
      </c>
      <c r="D78" s="49">
        <v>41090</v>
      </c>
      <c r="E78" s="64">
        <v>0</v>
      </c>
      <c r="F78" s="64">
        <v>0</v>
      </c>
      <c r="G78" s="64">
        <v>0</v>
      </c>
      <c r="H78" s="64">
        <v>0</v>
      </c>
      <c r="I78" s="64">
        <v>12987</v>
      </c>
      <c r="J78" s="64">
        <v>0</v>
      </c>
      <c r="K78" s="64">
        <v>0</v>
      </c>
      <c r="L78" s="64">
        <v>6556</v>
      </c>
      <c r="M78" s="64">
        <v>1466</v>
      </c>
      <c r="N78" s="64">
        <v>0</v>
      </c>
      <c r="O78" s="97">
        <v>19882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199</v>
      </c>
      <c r="X78" s="28"/>
      <c r="Y78" s="50">
        <f>O78-I78</f>
        <v>6895</v>
      </c>
      <c r="Z78" s="84">
        <f t="shared" si="3"/>
        <v>0.69309268786370926</v>
      </c>
      <c r="AA78" s="93">
        <f t="shared" si="4"/>
        <v>4.8430275006084208E-3</v>
      </c>
    </row>
    <row r="79" spans="1:27" x14ac:dyDescent="0.35">
      <c r="A79" s="58" t="s">
        <v>87</v>
      </c>
      <c r="B79" s="62">
        <v>5</v>
      </c>
      <c r="C79" s="63">
        <v>64397</v>
      </c>
      <c r="D79" s="49">
        <v>46363</v>
      </c>
      <c r="E79" s="64">
        <v>0</v>
      </c>
      <c r="F79" s="64">
        <v>0</v>
      </c>
      <c r="G79" s="64">
        <v>0</v>
      </c>
      <c r="H79" s="64">
        <v>0</v>
      </c>
      <c r="I79" s="64">
        <v>9580</v>
      </c>
      <c r="J79" s="64">
        <v>415</v>
      </c>
      <c r="K79" s="64">
        <v>0</v>
      </c>
      <c r="L79" s="64">
        <v>8510</v>
      </c>
      <c r="M79" s="64">
        <v>6675</v>
      </c>
      <c r="N79" s="64">
        <v>0</v>
      </c>
      <c r="O79" s="97">
        <v>21064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4">
        <v>0</v>
      </c>
      <c r="W79" s="64">
        <v>119</v>
      </c>
      <c r="X79" s="28"/>
      <c r="Y79" s="50">
        <f>O79-I79</f>
        <v>11484</v>
      </c>
      <c r="Z79" s="84">
        <f t="shared" si="3"/>
        <v>0.71995589856670339</v>
      </c>
      <c r="AA79" s="93">
        <f t="shared" si="4"/>
        <v>2.5667018959083751E-3</v>
      </c>
    </row>
    <row r="80" spans="1:27" x14ac:dyDescent="0.35">
      <c r="A80" s="58" t="s">
        <v>88</v>
      </c>
      <c r="B80" s="62">
        <v>4</v>
      </c>
      <c r="C80" s="63">
        <v>59218</v>
      </c>
      <c r="D80" s="49">
        <v>36127</v>
      </c>
      <c r="E80" s="64">
        <v>0</v>
      </c>
      <c r="F80" s="64">
        <v>0</v>
      </c>
      <c r="G80" s="64">
        <v>0</v>
      </c>
      <c r="H80" s="64">
        <v>0</v>
      </c>
      <c r="I80" s="64">
        <v>4569</v>
      </c>
      <c r="J80" s="64">
        <v>0</v>
      </c>
      <c r="K80" s="64">
        <v>0</v>
      </c>
      <c r="L80" s="64">
        <v>12647</v>
      </c>
      <c r="M80" s="64">
        <v>821</v>
      </c>
      <c r="N80" s="64">
        <v>0</v>
      </c>
      <c r="O80" s="97">
        <v>17953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64">
        <v>0</v>
      </c>
      <c r="V80" s="64">
        <v>0</v>
      </c>
      <c r="W80" s="64">
        <v>137</v>
      </c>
      <c r="X80" s="28"/>
      <c r="Y80" s="51">
        <f>O80-L80</f>
        <v>5306</v>
      </c>
      <c r="Z80" s="84">
        <f t="shared" si="3"/>
        <v>0.61006788476476748</v>
      </c>
      <c r="AA80" s="93">
        <f t="shared" si="4"/>
        <v>3.7921775957040441E-3</v>
      </c>
    </row>
    <row r="81" spans="1:27" s="1" customFormat="1" ht="15" thickBot="1" x14ac:dyDescent="0.4">
      <c r="A81" s="1" t="s">
        <v>10</v>
      </c>
      <c r="B81" s="5">
        <f t="shared" ref="B81:H81" si="5">SUM(B8:B80)</f>
        <v>357</v>
      </c>
      <c r="C81" s="96">
        <f t="shared" si="5"/>
        <v>4280785</v>
      </c>
      <c r="D81" s="47">
        <f t="shared" si="5"/>
        <v>2716785</v>
      </c>
      <c r="E81" s="47">
        <f t="shared" si="5"/>
        <v>194</v>
      </c>
      <c r="F81" s="47">
        <f t="shared" si="5"/>
        <v>1154</v>
      </c>
      <c r="G81" s="47">
        <f t="shared" si="5"/>
        <v>1192</v>
      </c>
      <c r="H81" s="47">
        <f t="shared" si="5"/>
        <v>1032</v>
      </c>
      <c r="I81" s="47">
        <f t="shared" ref="I81:W81" si="6">SUM(I8:I80)</f>
        <v>592526</v>
      </c>
      <c r="J81" s="47">
        <f t="shared" si="6"/>
        <v>2734</v>
      </c>
      <c r="K81" s="47">
        <f t="shared" si="6"/>
        <v>34990</v>
      </c>
      <c r="L81" s="47">
        <f t="shared" si="6"/>
        <v>584392</v>
      </c>
      <c r="M81" s="47">
        <f t="shared" si="6"/>
        <v>187816</v>
      </c>
      <c r="N81" s="47">
        <f t="shared" si="6"/>
        <v>1913</v>
      </c>
      <c r="O81" s="47">
        <f t="shared" si="6"/>
        <v>1291204</v>
      </c>
      <c r="P81" s="47">
        <f t="shared" si="6"/>
        <v>959</v>
      </c>
      <c r="Q81" s="47">
        <f t="shared" si="6"/>
        <v>102</v>
      </c>
      <c r="R81" s="47">
        <f t="shared" si="6"/>
        <v>114</v>
      </c>
      <c r="S81" s="47">
        <f t="shared" si="6"/>
        <v>699</v>
      </c>
      <c r="T81" s="47">
        <f t="shared" si="6"/>
        <v>67</v>
      </c>
      <c r="U81" s="47">
        <f t="shared" si="6"/>
        <v>4610</v>
      </c>
      <c r="V81" s="47">
        <f t="shared" si="6"/>
        <v>1063</v>
      </c>
      <c r="W81" s="47">
        <f t="shared" si="6"/>
        <v>10024</v>
      </c>
      <c r="X81" s="40"/>
      <c r="Y81" s="40"/>
      <c r="Z81" s="84">
        <f t="shared" si="3"/>
        <v>0.63464644919097779</v>
      </c>
      <c r="AA81" s="93">
        <f t="shared" si="4"/>
        <v>3.6896552358762287E-3</v>
      </c>
    </row>
    <row r="82" spans="1:27" x14ac:dyDescent="0.3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s="1" customFormat="1" x14ac:dyDescent="0.35">
      <c r="A83" s="113" t="s">
        <v>117</v>
      </c>
      <c r="B83" s="113"/>
      <c r="C83" s="40"/>
      <c r="D83" s="65">
        <f>SUM(E83:W83)</f>
        <v>1</v>
      </c>
      <c r="E83" s="65">
        <f>E81/$D$81</f>
        <v>7.1407932537907858E-5</v>
      </c>
      <c r="F83" s="65">
        <f t="shared" ref="F83:W83" si="7">F81/$D$81</f>
        <v>4.2476677396260655E-4</v>
      </c>
      <c r="G83" s="65">
        <f t="shared" si="7"/>
        <v>4.3875389476900087E-4</v>
      </c>
      <c r="H83" s="65">
        <f t="shared" si="7"/>
        <v>3.798607545315511E-4</v>
      </c>
      <c r="I83" s="65">
        <f t="shared" si="7"/>
        <v>0.21809823007709481</v>
      </c>
      <c r="J83" s="65">
        <f t="shared" si="7"/>
        <v>1.0063365338074232E-3</v>
      </c>
      <c r="K83" s="65">
        <f t="shared" si="7"/>
        <v>1.2879193605677299E-2</v>
      </c>
      <c r="L83" s="65">
        <f t="shared" si="7"/>
        <v>0.21510425006027345</v>
      </c>
      <c r="M83" s="65">
        <f t="shared" si="7"/>
        <v>6.9131712667730424E-2</v>
      </c>
      <c r="N83" s="65">
        <f t="shared" si="7"/>
        <v>7.0414110796400897E-4</v>
      </c>
      <c r="O83" s="65">
        <f t="shared" si="7"/>
        <v>0.47526911404472566</v>
      </c>
      <c r="P83" s="65">
        <f t="shared" si="7"/>
        <v>3.529907592982146E-4</v>
      </c>
      <c r="Q83" s="65">
        <f t="shared" si="7"/>
        <v>3.7544376901374238E-5</v>
      </c>
      <c r="R83" s="65">
        <f t="shared" si="7"/>
        <v>4.1961362419182969E-5</v>
      </c>
      <c r="S83" s="65">
        <f t="shared" si="7"/>
        <v>2.5728940641235875E-4</v>
      </c>
      <c r="T83" s="65">
        <f t="shared" si="7"/>
        <v>2.4661502474432095E-5</v>
      </c>
      <c r="U83" s="65">
        <f t="shared" si="7"/>
        <v>1.6968586030915217E-3</v>
      </c>
      <c r="V83" s="65">
        <f t="shared" si="7"/>
        <v>3.9127130045255699E-4</v>
      </c>
      <c r="W83" s="65">
        <f t="shared" si="7"/>
        <v>3.6896552358762287E-3</v>
      </c>
      <c r="X83" s="40"/>
      <c r="Y83" s="40"/>
      <c r="Z83" s="40"/>
      <c r="AA83" s="40"/>
    </row>
    <row r="84" spans="1:27" s="1" customFormat="1" x14ac:dyDescent="0.35">
      <c r="A84" s="98"/>
      <c r="B84" s="98"/>
      <c r="C84" s="40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40"/>
      <c r="Y84" s="40"/>
      <c r="Z84" s="40"/>
      <c r="AA84" s="40"/>
    </row>
    <row r="85" spans="1:27" s="1" customFormat="1" x14ac:dyDescent="0.35">
      <c r="A85" s="98"/>
      <c r="B85" s="98"/>
      <c r="C85" s="40"/>
      <c r="D85" s="6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65"/>
      <c r="X85" s="40"/>
      <c r="Y85" s="40"/>
      <c r="Z85" s="40"/>
      <c r="AA85" s="40"/>
    </row>
    <row r="86" spans="1:27" x14ac:dyDescent="0.35">
      <c r="A86" s="8"/>
    </row>
  </sheetData>
  <mergeCells count="3">
    <mergeCell ref="A83:B83"/>
    <mergeCell ref="A1:G1"/>
    <mergeCell ref="A3:G3"/>
  </mergeCells>
  <conditionalFormatting sqref="AC8">
    <cfRule type="top10" dxfId="2" priority="10" rank="1"/>
  </conditionalFormatting>
  <conditionalFormatting sqref="E8:W80">
    <cfRule type="top10" dxfId="1" priority="3" rank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4"/>
  <sheetViews>
    <sheetView topLeftCell="D1" workbookViewId="0">
      <pane ySplit="4010" topLeftCell="A10" activePane="bottomLeft"/>
      <selection activeCell="C5" sqref="C5"/>
      <selection pane="bottomLeft" activeCell="K15" sqref="K15"/>
    </sheetView>
  </sheetViews>
  <sheetFormatPr defaultRowHeight="14.5" x14ac:dyDescent="0.35"/>
  <cols>
    <col min="1" max="1" width="42.7265625" bestFit="1" customWidth="1"/>
    <col min="2" max="6" width="11.26953125" customWidth="1"/>
    <col min="7" max="7" width="12.36328125" customWidth="1"/>
    <col min="8" max="15" width="11.26953125" customWidth="1"/>
    <col min="16" max="16" width="13.453125" bestFit="1" customWidth="1"/>
    <col min="17" max="17" width="13.26953125" bestFit="1" customWidth="1"/>
    <col min="18" max="18" width="11.6328125" bestFit="1" customWidth="1"/>
    <col min="19" max="19" width="11.7265625" customWidth="1"/>
    <col min="20" max="20" width="11.54296875" bestFit="1" customWidth="1"/>
  </cols>
  <sheetData>
    <row r="1" spans="1:20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3" spans="1:20" x14ac:dyDescent="0.35">
      <c r="A3" s="114" t="str">
        <f>Summary!A3</f>
        <v>Scottish Parliamentary Election 6 May 2021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5" spans="1:20" x14ac:dyDescent="0.35">
      <c r="A5" s="1" t="s">
        <v>159</v>
      </c>
    </row>
    <row r="6" spans="1:20" x14ac:dyDescent="0.35">
      <c r="A6" s="1"/>
    </row>
    <row r="7" spans="1:20" ht="99" customHeight="1" x14ac:dyDescent="0.35">
      <c r="A7" s="57" t="s">
        <v>12</v>
      </c>
      <c r="B7" s="56" t="s">
        <v>99</v>
      </c>
      <c r="C7" s="56" t="s">
        <v>96</v>
      </c>
      <c r="D7" s="56" t="s">
        <v>109</v>
      </c>
      <c r="E7" s="56" t="s">
        <v>110</v>
      </c>
      <c r="F7" s="56" t="s">
        <v>111</v>
      </c>
      <c r="G7" s="34" t="s">
        <v>89</v>
      </c>
      <c r="H7" s="56" t="s">
        <v>112</v>
      </c>
      <c r="I7" s="56" t="s">
        <v>100</v>
      </c>
      <c r="J7" s="56" t="s">
        <v>91</v>
      </c>
      <c r="K7" s="56" t="s">
        <v>92</v>
      </c>
      <c r="L7" s="56" t="s">
        <v>95</v>
      </c>
      <c r="M7" s="35" t="s">
        <v>93</v>
      </c>
      <c r="N7" s="56" t="s">
        <v>101</v>
      </c>
      <c r="O7" s="56" t="s">
        <v>113</v>
      </c>
      <c r="P7" s="56" t="s">
        <v>114</v>
      </c>
      <c r="Q7" s="56" t="s">
        <v>94</v>
      </c>
      <c r="R7" s="56" t="s">
        <v>115</v>
      </c>
      <c r="S7" s="56" t="s">
        <v>102</v>
      </c>
      <c r="T7" s="56" t="s">
        <v>103</v>
      </c>
    </row>
    <row r="8" spans="1:20" x14ac:dyDescent="0.35">
      <c r="A8" s="58" t="s">
        <v>15</v>
      </c>
      <c r="B8" s="62">
        <v>5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0" t="s">
        <v>116</v>
      </c>
      <c r="N8" s="61"/>
      <c r="O8" s="61"/>
      <c r="P8" s="61"/>
      <c r="Q8" s="61"/>
      <c r="R8" s="61"/>
      <c r="S8" s="61"/>
      <c r="T8" s="61"/>
    </row>
    <row r="9" spans="1:20" x14ac:dyDescent="0.35">
      <c r="A9" s="58" t="s">
        <v>16</v>
      </c>
      <c r="B9" s="62">
        <v>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0" t="s">
        <v>116</v>
      </c>
      <c r="N9" s="61"/>
      <c r="O9" s="61"/>
      <c r="P9" s="61"/>
      <c r="Q9" s="61"/>
      <c r="R9" s="61"/>
      <c r="S9" s="61"/>
      <c r="T9" s="61"/>
    </row>
    <row r="10" spans="1:20" x14ac:dyDescent="0.35">
      <c r="A10" s="58" t="s">
        <v>17</v>
      </c>
      <c r="B10" s="62">
        <v>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0" t="s">
        <v>116</v>
      </c>
      <c r="N10" s="61"/>
      <c r="O10" s="61"/>
      <c r="P10" s="61"/>
      <c r="Q10" s="61"/>
      <c r="R10" s="61"/>
      <c r="S10" s="61"/>
      <c r="T10" s="61"/>
    </row>
    <row r="11" spans="1:20" x14ac:dyDescent="0.35">
      <c r="A11" s="58" t="s">
        <v>18</v>
      </c>
      <c r="B11" s="62">
        <v>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0" t="s">
        <v>116</v>
      </c>
      <c r="N11" s="61"/>
      <c r="O11" s="61"/>
      <c r="P11" s="61"/>
      <c r="Q11" s="61"/>
      <c r="R11" s="61"/>
      <c r="S11" s="61"/>
      <c r="T11" s="61"/>
    </row>
    <row r="12" spans="1:20" x14ac:dyDescent="0.35">
      <c r="A12" s="58" t="s">
        <v>19</v>
      </c>
      <c r="B12" s="62">
        <v>4</v>
      </c>
      <c r="C12" s="61"/>
      <c r="D12" s="61"/>
      <c r="E12" s="61"/>
      <c r="F12" s="61"/>
      <c r="G12" s="60" t="s">
        <v>116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x14ac:dyDescent="0.35">
      <c r="A13" s="58" t="s">
        <v>20</v>
      </c>
      <c r="B13" s="62">
        <v>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0" t="s">
        <v>116</v>
      </c>
      <c r="N13" s="61"/>
      <c r="O13" s="61"/>
      <c r="P13" s="61"/>
      <c r="Q13" s="61"/>
      <c r="R13" s="61"/>
      <c r="S13" s="61"/>
      <c r="T13" s="61"/>
    </row>
    <row r="14" spans="1:20" x14ac:dyDescent="0.35">
      <c r="A14" s="58" t="s">
        <v>21</v>
      </c>
      <c r="B14" s="62">
        <v>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0" t="s">
        <v>116</v>
      </c>
      <c r="N14" s="61"/>
      <c r="O14" s="61"/>
      <c r="P14" s="61"/>
      <c r="Q14" s="61"/>
      <c r="R14" s="61"/>
      <c r="S14" s="61"/>
      <c r="T14" s="61"/>
    </row>
    <row r="15" spans="1:20" x14ac:dyDescent="0.35">
      <c r="A15" s="58" t="s">
        <v>22</v>
      </c>
      <c r="B15" s="62">
        <v>4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0" t="s">
        <v>116</v>
      </c>
      <c r="N15" s="61"/>
      <c r="O15" s="61"/>
      <c r="P15" s="61"/>
      <c r="Q15" s="61"/>
      <c r="R15" s="61"/>
      <c r="S15" s="61"/>
      <c r="T15" s="61"/>
    </row>
    <row r="16" spans="1:20" ht="14" customHeight="1" x14ac:dyDescent="0.35">
      <c r="A16" s="58" t="s">
        <v>23</v>
      </c>
      <c r="B16" s="62">
        <v>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0" t="s">
        <v>116</v>
      </c>
      <c r="N16" s="61"/>
      <c r="O16" s="61"/>
      <c r="P16" s="61"/>
      <c r="Q16" s="61"/>
      <c r="R16" s="61"/>
      <c r="S16" s="61"/>
      <c r="T16" s="61"/>
    </row>
    <row r="17" spans="1:20" x14ac:dyDescent="0.35">
      <c r="A17" s="58" t="s">
        <v>24</v>
      </c>
      <c r="B17" s="62">
        <v>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0" t="s">
        <v>116</v>
      </c>
      <c r="N17" s="61"/>
      <c r="O17" s="61"/>
      <c r="P17" s="61"/>
      <c r="Q17" s="61"/>
      <c r="R17" s="61"/>
      <c r="S17" s="61"/>
      <c r="T17" s="61"/>
    </row>
    <row r="18" spans="1:20" x14ac:dyDescent="0.35">
      <c r="A18" s="58" t="s">
        <v>25</v>
      </c>
      <c r="B18" s="62">
        <v>5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0" t="s">
        <v>116</v>
      </c>
      <c r="N18" s="61"/>
      <c r="O18" s="61"/>
      <c r="P18" s="61"/>
      <c r="Q18" s="61"/>
      <c r="R18" s="61"/>
      <c r="S18" s="61"/>
      <c r="T18" s="61"/>
    </row>
    <row r="19" spans="1:20" x14ac:dyDescent="0.35">
      <c r="A19" s="58" t="s">
        <v>26</v>
      </c>
      <c r="B19" s="62">
        <v>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0" t="s">
        <v>116</v>
      </c>
      <c r="N19" s="61"/>
      <c r="O19" s="61"/>
      <c r="P19" s="61"/>
      <c r="Q19" s="61"/>
      <c r="R19" s="61"/>
      <c r="S19" s="61"/>
      <c r="T19" s="61"/>
    </row>
    <row r="20" spans="1:20" x14ac:dyDescent="0.35">
      <c r="A20" s="58" t="s">
        <v>27</v>
      </c>
      <c r="B20" s="62">
        <v>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0" t="s">
        <v>116</v>
      </c>
      <c r="N20" s="61"/>
      <c r="O20" s="61"/>
      <c r="P20" s="61"/>
      <c r="Q20" s="61"/>
      <c r="R20" s="61"/>
      <c r="S20" s="61"/>
      <c r="T20" s="61"/>
    </row>
    <row r="21" spans="1:20" x14ac:dyDescent="0.35">
      <c r="A21" s="58" t="s">
        <v>28</v>
      </c>
      <c r="B21" s="62">
        <v>4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0" t="s">
        <v>116</v>
      </c>
      <c r="N21" s="61"/>
      <c r="O21" s="61"/>
      <c r="P21" s="61"/>
      <c r="Q21" s="61"/>
      <c r="R21" s="61"/>
      <c r="S21" s="61"/>
      <c r="T21" s="61"/>
    </row>
    <row r="22" spans="1:20" x14ac:dyDescent="0.35">
      <c r="A22" s="58" t="s">
        <v>29</v>
      </c>
      <c r="B22" s="62">
        <v>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0" t="s">
        <v>116</v>
      </c>
      <c r="N22" s="61"/>
      <c r="O22" s="61"/>
      <c r="P22" s="61"/>
      <c r="Q22" s="61"/>
      <c r="R22" s="61"/>
      <c r="S22" s="61"/>
      <c r="T22" s="61"/>
    </row>
    <row r="23" spans="1:20" x14ac:dyDescent="0.35">
      <c r="A23" s="58" t="s">
        <v>30</v>
      </c>
      <c r="B23" s="62">
        <v>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0" t="s">
        <v>116</v>
      </c>
      <c r="N23" s="61"/>
      <c r="O23" s="61"/>
      <c r="P23" s="61"/>
      <c r="Q23" s="61"/>
      <c r="R23" s="61"/>
      <c r="S23" s="61"/>
      <c r="T23" s="61"/>
    </row>
    <row r="24" spans="1:20" x14ac:dyDescent="0.35">
      <c r="A24" s="58" t="s">
        <v>31</v>
      </c>
      <c r="B24" s="62">
        <v>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0" t="s">
        <v>116</v>
      </c>
      <c r="N24" s="61"/>
      <c r="O24" s="61"/>
      <c r="P24" s="61"/>
      <c r="Q24" s="61"/>
      <c r="R24" s="61"/>
      <c r="S24" s="61"/>
      <c r="T24" s="61"/>
    </row>
    <row r="25" spans="1:20" ht="14" customHeight="1" x14ac:dyDescent="0.35">
      <c r="A25" s="58" t="s">
        <v>32</v>
      </c>
      <c r="B25" s="62">
        <v>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0" t="s">
        <v>116</v>
      </c>
      <c r="N25" s="61"/>
      <c r="O25" s="61"/>
      <c r="P25" s="61"/>
      <c r="Q25" s="61"/>
      <c r="R25" s="61"/>
      <c r="S25" s="61"/>
      <c r="T25" s="61"/>
    </row>
    <row r="26" spans="1:20" x14ac:dyDescent="0.35">
      <c r="A26" s="58" t="s">
        <v>33</v>
      </c>
      <c r="B26" s="62">
        <v>5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0" t="s">
        <v>116</v>
      </c>
      <c r="N26" s="61"/>
      <c r="O26" s="61"/>
      <c r="P26" s="61"/>
      <c r="Q26" s="61"/>
      <c r="R26" s="61"/>
      <c r="S26" s="61"/>
      <c r="T26" s="61"/>
    </row>
    <row r="27" spans="1:20" x14ac:dyDescent="0.35">
      <c r="A27" s="58" t="s">
        <v>34</v>
      </c>
      <c r="B27" s="62">
        <v>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0" t="s">
        <v>116</v>
      </c>
      <c r="N27" s="61"/>
      <c r="O27" s="61"/>
      <c r="P27" s="61"/>
      <c r="Q27" s="61"/>
      <c r="R27" s="61"/>
      <c r="S27" s="61"/>
      <c r="T27" s="61"/>
    </row>
    <row r="28" spans="1:20" x14ac:dyDescent="0.35">
      <c r="A28" s="58" t="s">
        <v>35</v>
      </c>
      <c r="B28" s="62">
        <v>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0" t="s">
        <v>116</v>
      </c>
      <c r="N28" s="61"/>
      <c r="O28" s="61"/>
      <c r="P28" s="61"/>
      <c r="Q28" s="61"/>
      <c r="R28" s="61"/>
      <c r="S28" s="61"/>
      <c r="T28" s="61"/>
    </row>
    <row r="29" spans="1:20" x14ac:dyDescent="0.35">
      <c r="A29" s="58" t="s">
        <v>36</v>
      </c>
      <c r="B29" s="62">
        <v>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0" t="s">
        <v>116</v>
      </c>
      <c r="N29" s="61"/>
      <c r="O29" s="61"/>
      <c r="P29" s="61"/>
      <c r="Q29" s="61"/>
      <c r="R29" s="61"/>
      <c r="S29" s="61"/>
      <c r="T29" s="61"/>
    </row>
    <row r="30" spans="1:20" x14ac:dyDescent="0.35">
      <c r="A30" s="58" t="s">
        <v>37</v>
      </c>
      <c r="B30" s="62">
        <v>7</v>
      </c>
      <c r="C30" s="61"/>
      <c r="D30" s="61"/>
      <c r="E30" s="61"/>
      <c r="F30" s="61"/>
      <c r="G30" s="61"/>
      <c r="H30" s="61"/>
      <c r="I30" s="61"/>
      <c r="J30" s="60" t="s">
        <v>116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1:20" x14ac:dyDescent="0.35">
      <c r="A31" s="58" t="s">
        <v>38</v>
      </c>
      <c r="B31" s="62">
        <v>4</v>
      </c>
      <c r="C31" s="61"/>
      <c r="D31" s="61"/>
      <c r="E31" s="61"/>
      <c r="F31" s="61"/>
      <c r="G31" s="60" t="s">
        <v>116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pans="1:20" x14ac:dyDescent="0.35">
      <c r="A32" s="58" t="s">
        <v>39</v>
      </c>
      <c r="B32" s="62">
        <v>5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0" t="s">
        <v>116</v>
      </c>
      <c r="N32" s="61"/>
      <c r="O32" s="61"/>
      <c r="P32" s="61"/>
      <c r="Q32" s="61"/>
      <c r="R32" s="61"/>
      <c r="S32" s="61"/>
      <c r="T32" s="61"/>
    </row>
    <row r="33" spans="1:20" x14ac:dyDescent="0.35">
      <c r="A33" s="58" t="s">
        <v>40</v>
      </c>
      <c r="B33" s="62">
        <v>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0" t="s">
        <v>116</v>
      </c>
      <c r="N33" s="61"/>
      <c r="O33" s="61"/>
      <c r="P33" s="61"/>
      <c r="Q33" s="61"/>
      <c r="R33" s="61"/>
      <c r="S33" s="61"/>
      <c r="T33" s="61"/>
    </row>
    <row r="34" spans="1:20" x14ac:dyDescent="0.35">
      <c r="A34" s="58" t="s">
        <v>41</v>
      </c>
      <c r="B34" s="62">
        <v>4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0" t="s">
        <v>116</v>
      </c>
      <c r="N34" s="61"/>
      <c r="O34" s="61"/>
      <c r="P34" s="61"/>
      <c r="Q34" s="61"/>
      <c r="R34" s="61"/>
      <c r="S34" s="61"/>
      <c r="T34" s="61"/>
    </row>
    <row r="35" spans="1:20" x14ac:dyDescent="0.35">
      <c r="A35" s="58" t="s">
        <v>42</v>
      </c>
      <c r="B35" s="62">
        <v>4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0" t="s">
        <v>116</v>
      </c>
      <c r="N35" s="61"/>
      <c r="O35" s="61"/>
      <c r="P35" s="61"/>
      <c r="Q35" s="61"/>
      <c r="R35" s="61"/>
      <c r="S35" s="61"/>
      <c r="T35" s="61"/>
    </row>
    <row r="36" spans="1:20" x14ac:dyDescent="0.35">
      <c r="A36" s="58" t="s">
        <v>43</v>
      </c>
      <c r="B36" s="62">
        <v>4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0" t="s">
        <v>116</v>
      </c>
      <c r="N36" s="61"/>
      <c r="O36" s="61"/>
      <c r="P36" s="61"/>
      <c r="Q36" s="61"/>
      <c r="R36" s="61"/>
      <c r="S36" s="61"/>
      <c r="T36" s="61"/>
    </row>
    <row r="37" spans="1:20" x14ac:dyDescent="0.35">
      <c r="A37" s="58" t="s">
        <v>44</v>
      </c>
      <c r="B37" s="62">
        <v>6</v>
      </c>
      <c r="C37" s="61"/>
      <c r="D37" s="61"/>
      <c r="E37" s="61"/>
      <c r="F37" s="61"/>
      <c r="G37" s="60" t="s">
        <v>116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x14ac:dyDescent="0.35">
      <c r="A38" s="58" t="s">
        <v>45</v>
      </c>
      <c r="B38" s="62">
        <v>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0" t="s">
        <v>116</v>
      </c>
      <c r="N38" s="61"/>
      <c r="O38" s="61"/>
      <c r="P38" s="61"/>
      <c r="Q38" s="61"/>
      <c r="R38" s="61"/>
      <c r="S38" s="61"/>
      <c r="T38" s="61"/>
    </row>
    <row r="39" spans="1:20" x14ac:dyDescent="0.35">
      <c r="A39" s="58" t="s">
        <v>46</v>
      </c>
      <c r="B39" s="62">
        <v>4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0" t="s">
        <v>116</v>
      </c>
      <c r="N39" s="61"/>
      <c r="O39" s="61"/>
      <c r="P39" s="61"/>
      <c r="Q39" s="61"/>
      <c r="R39" s="61"/>
      <c r="S39" s="61"/>
      <c r="T39" s="61"/>
    </row>
    <row r="40" spans="1:20" ht="14" customHeight="1" x14ac:dyDescent="0.35">
      <c r="A40" s="58" t="s">
        <v>47</v>
      </c>
      <c r="B40" s="62">
        <v>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0" t="s">
        <v>116</v>
      </c>
      <c r="N40" s="61"/>
      <c r="O40" s="61"/>
      <c r="P40" s="61"/>
      <c r="Q40" s="61"/>
      <c r="R40" s="61"/>
      <c r="S40" s="61"/>
      <c r="T40" s="61"/>
    </row>
    <row r="41" spans="1:20" x14ac:dyDescent="0.35">
      <c r="A41" s="58" t="s">
        <v>48</v>
      </c>
      <c r="B41" s="62">
        <v>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0" t="s">
        <v>116</v>
      </c>
      <c r="N41" s="61"/>
      <c r="O41" s="61"/>
      <c r="P41" s="61"/>
      <c r="Q41" s="61"/>
      <c r="R41" s="61"/>
      <c r="S41" s="61"/>
      <c r="T41" s="61"/>
    </row>
    <row r="42" spans="1:20" x14ac:dyDescent="0.35">
      <c r="A42" s="58" t="s">
        <v>49</v>
      </c>
      <c r="B42" s="62">
        <v>5</v>
      </c>
      <c r="C42" s="61"/>
      <c r="D42" s="61"/>
      <c r="E42" s="61"/>
      <c r="F42" s="61"/>
      <c r="G42" s="61"/>
      <c r="H42" s="61"/>
      <c r="I42" s="61"/>
      <c r="J42" s="60" t="s">
        <v>116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</row>
    <row r="43" spans="1:20" x14ac:dyDescent="0.35">
      <c r="A43" s="58" t="s">
        <v>50</v>
      </c>
      <c r="B43" s="62">
        <v>5</v>
      </c>
      <c r="C43" s="61"/>
      <c r="D43" s="61"/>
      <c r="E43" s="61"/>
      <c r="F43" s="61"/>
      <c r="G43" s="61"/>
      <c r="H43" s="61"/>
      <c r="I43" s="61"/>
      <c r="J43" s="61"/>
      <c r="K43" s="60" t="s">
        <v>116</v>
      </c>
      <c r="L43" s="61"/>
      <c r="M43" s="61"/>
      <c r="N43" s="61"/>
      <c r="O43" s="61"/>
      <c r="P43" s="61"/>
      <c r="Q43" s="61"/>
      <c r="R43" s="61"/>
      <c r="S43" s="61"/>
      <c r="T43" s="61"/>
    </row>
    <row r="44" spans="1:20" x14ac:dyDescent="0.35">
      <c r="A44" s="58" t="s">
        <v>52</v>
      </c>
      <c r="B44" s="62">
        <v>6</v>
      </c>
      <c r="C44" s="61"/>
      <c r="D44" s="61"/>
      <c r="E44" s="61"/>
      <c r="F44" s="61"/>
      <c r="G44" s="60" t="s">
        <v>116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</row>
    <row r="45" spans="1:20" x14ac:dyDescent="0.35">
      <c r="A45" s="58" t="s">
        <v>53</v>
      </c>
      <c r="B45" s="62">
        <v>5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0" t="s">
        <v>116</v>
      </c>
      <c r="N45" s="61"/>
      <c r="O45" s="61"/>
      <c r="P45" s="61"/>
      <c r="Q45" s="61"/>
      <c r="R45" s="61"/>
      <c r="S45" s="61"/>
      <c r="T45" s="61"/>
    </row>
    <row r="46" spans="1:20" x14ac:dyDescent="0.35">
      <c r="A46" s="58" t="s">
        <v>54</v>
      </c>
      <c r="B46" s="62">
        <v>4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0" t="s">
        <v>116</v>
      </c>
      <c r="N46" s="61"/>
      <c r="O46" s="61"/>
      <c r="P46" s="61"/>
      <c r="Q46" s="61"/>
      <c r="R46" s="61"/>
      <c r="S46" s="61"/>
      <c r="T46" s="61"/>
    </row>
    <row r="47" spans="1:20" x14ac:dyDescent="0.35">
      <c r="A47" s="58" t="s">
        <v>55</v>
      </c>
      <c r="B47" s="62">
        <v>5</v>
      </c>
      <c r="C47" s="61"/>
      <c r="D47" s="61"/>
      <c r="E47" s="61"/>
      <c r="F47" s="61"/>
      <c r="G47" s="60" t="s">
        <v>116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spans="1:20" x14ac:dyDescent="0.35">
      <c r="A48" s="58" t="s">
        <v>56</v>
      </c>
      <c r="B48" s="62">
        <v>4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0" t="s">
        <v>116</v>
      </c>
      <c r="N48" s="61"/>
      <c r="O48" s="61"/>
      <c r="P48" s="61"/>
      <c r="Q48" s="61"/>
      <c r="R48" s="61"/>
      <c r="S48" s="61"/>
      <c r="T48" s="61"/>
    </row>
    <row r="49" spans="1:20" x14ac:dyDescent="0.35">
      <c r="A49" s="58" t="s">
        <v>57</v>
      </c>
      <c r="B49" s="62">
        <v>4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0" t="s">
        <v>116</v>
      </c>
      <c r="N49" s="61"/>
      <c r="O49" s="61"/>
      <c r="P49" s="61"/>
      <c r="Q49" s="61"/>
      <c r="R49" s="61"/>
      <c r="S49" s="61"/>
      <c r="T49" s="61"/>
    </row>
    <row r="50" spans="1:20" x14ac:dyDescent="0.35">
      <c r="A50" s="58" t="s">
        <v>58</v>
      </c>
      <c r="B50" s="62">
        <v>5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0" t="s">
        <v>116</v>
      </c>
      <c r="N50" s="61"/>
      <c r="O50" s="61"/>
      <c r="P50" s="61"/>
      <c r="Q50" s="61"/>
      <c r="R50" s="61"/>
      <c r="S50" s="61"/>
      <c r="T50" s="61"/>
    </row>
    <row r="51" spans="1:20" x14ac:dyDescent="0.35">
      <c r="A51" s="58" t="s">
        <v>59</v>
      </c>
      <c r="B51" s="62">
        <v>4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0" t="s">
        <v>116</v>
      </c>
      <c r="N51" s="61"/>
      <c r="O51" s="61"/>
      <c r="P51" s="61"/>
      <c r="Q51" s="61"/>
      <c r="R51" s="61"/>
      <c r="S51" s="61"/>
      <c r="T51" s="61"/>
    </row>
    <row r="52" spans="1:20" x14ac:dyDescent="0.35">
      <c r="A52" s="58" t="s">
        <v>60</v>
      </c>
      <c r="B52" s="62">
        <v>9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0" t="s">
        <v>116</v>
      </c>
      <c r="N52" s="61"/>
      <c r="O52" s="61"/>
      <c r="P52" s="61"/>
      <c r="Q52" s="61"/>
      <c r="R52" s="61"/>
      <c r="S52" s="61"/>
      <c r="T52" s="61"/>
    </row>
    <row r="53" spans="1:20" x14ac:dyDescent="0.35">
      <c r="A53" s="58" t="s">
        <v>61</v>
      </c>
      <c r="B53" s="62">
        <v>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0" t="s">
        <v>116</v>
      </c>
      <c r="N53" s="61"/>
      <c r="O53" s="61"/>
      <c r="P53" s="61"/>
      <c r="Q53" s="61"/>
      <c r="R53" s="61"/>
      <c r="S53" s="61"/>
      <c r="T53" s="61"/>
    </row>
    <row r="54" spans="1:20" x14ac:dyDescent="0.35">
      <c r="A54" s="58" t="s">
        <v>62</v>
      </c>
      <c r="B54" s="62">
        <v>4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0" t="s">
        <v>116</v>
      </c>
      <c r="N54" s="61"/>
      <c r="O54" s="61"/>
      <c r="P54" s="61"/>
      <c r="Q54" s="61"/>
      <c r="R54" s="61"/>
      <c r="S54" s="61"/>
      <c r="T54" s="61"/>
    </row>
    <row r="55" spans="1:20" x14ac:dyDescent="0.35">
      <c r="A55" s="58" t="s">
        <v>63</v>
      </c>
      <c r="B55" s="62">
        <v>8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0" t="s">
        <v>116</v>
      </c>
      <c r="N55" s="61"/>
      <c r="O55" s="61"/>
      <c r="P55" s="61"/>
      <c r="Q55" s="61"/>
      <c r="R55" s="61"/>
      <c r="S55" s="61"/>
      <c r="T55" s="61"/>
    </row>
    <row r="56" spans="1:20" x14ac:dyDescent="0.35">
      <c r="A56" s="58" t="s">
        <v>64</v>
      </c>
      <c r="B56" s="62">
        <v>5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0" t="s">
        <v>116</v>
      </c>
      <c r="N56" s="61"/>
      <c r="O56" s="61"/>
      <c r="P56" s="61"/>
      <c r="Q56" s="61"/>
      <c r="R56" s="61"/>
      <c r="S56" s="61"/>
      <c r="T56" s="61"/>
    </row>
    <row r="57" spans="1:20" x14ac:dyDescent="0.35">
      <c r="A57" s="58" t="s">
        <v>65</v>
      </c>
      <c r="B57" s="62">
        <v>4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0" t="s">
        <v>116</v>
      </c>
      <c r="N57" s="61"/>
      <c r="O57" s="61"/>
      <c r="P57" s="61"/>
      <c r="Q57" s="61"/>
      <c r="R57" s="61"/>
      <c r="S57" s="61"/>
      <c r="T57" s="61"/>
    </row>
    <row r="58" spans="1:20" x14ac:dyDescent="0.35">
      <c r="A58" s="58" t="s">
        <v>66</v>
      </c>
      <c r="B58" s="62">
        <v>6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0" t="s">
        <v>116</v>
      </c>
      <c r="N58" s="61"/>
      <c r="O58" s="61"/>
      <c r="P58" s="61"/>
      <c r="Q58" s="61"/>
      <c r="R58" s="61"/>
      <c r="S58" s="61"/>
      <c r="T58" s="61"/>
    </row>
    <row r="59" spans="1:20" x14ac:dyDescent="0.35">
      <c r="A59" s="58" t="s">
        <v>67</v>
      </c>
      <c r="B59" s="62">
        <v>5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0" t="s">
        <v>116</v>
      </c>
      <c r="N59" s="61"/>
      <c r="O59" s="61"/>
      <c r="P59" s="61"/>
      <c r="Q59" s="61"/>
      <c r="R59" s="61"/>
      <c r="S59" s="61"/>
      <c r="T59" s="61"/>
    </row>
    <row r="60" spans="1:20" x14ac:dyDescent="0.35">
      <c r="A60" s="58" t="s">
        <v>68</v>
      </c>
      <c r="B60" s="62">
        <v>5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0" t="s">
        <v>116</v>
      </c>
      <c r="N60" s="61"/>
      <c r="O60" s="61"/>
      <c r="P60" s="61"/>
      <c r="Q60" s="61"/>
      <c r="R60" s="61"/>
      <c r="S60" s="61"/>
      <c r="T60" s="61"/>
    </row>
    <row r="61" spans="1:20" x14ac:dyDescent="0.35">
      <c r="A61" s="58" t="s">
        <v>69</v>
      </c>
      <c r="B61" s="62">
        <v>4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0" t="s">
        <v>116</v>
      </c>
      <c r="N61" s="61"/>
      <c r="O61" s="61"/>
      <c r="P61" s="61"/>
      <c r="Q61" s="61"/>
      <c r="R61" s="61"/>
      <c r="S61" s="61"/>
      <c r="T61" s="61"/>
    </row>
    <row r="62" spans="1:20" x14ac:dyDescent="0.35">
      <c r="A62" s="58" t="s">
        <v>70</v>
      </c>
      <c r="B62" s="62">
        <v>5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0" t="s">
        <v>116</v>
      </c>
      <c r="N62" s="61"/>
      <c r="O62" s="61"/>
      <c r="P62" s="61"/>
      <c r="Q62" s="61"/>
      <c r="R62" s="61"/>
      <c r="S62" s="61"/>
      <c r="T62" s="61"/>
    </row>
    <row r="63" spans="1:20" x14ac:dyDescent="0.35">
      <c r="A63" s="58" t="s">
        <v>71</v>
      </c>
      <c r="B63" s="62">
        <v>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0" t="s">
        <v>116</v>
      </c>
      <c r="N63" s="61"/>
      <c r="O63" s="61"/>
      <c r="P63" s="61"/>
      <c r="Q63" s="61"/>
      <c r="R63" s="61"/>
      <c r="S63" s="61"/>
      <c r="T63" s="61"/>
    </row>
    <row r="64" spans="1:20" x14ac:dyDescent="0.35">
      <c r="A64" s="58" t="s">
        <v>72</v>
      </c>
      <c r="B64" s="62">
        <v>6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0" t="s">
        <v>116</v>
      </c>
      <c r="N64" s="61"/>
      <c r="O64" s="61"/>
      <c r="P64" s="61"/>
      <c r="Q64" s="61"/>
      <c r="R64" s="61"/>
      <c r="S64" s="61"/>
      <c r="T64" s="61"/>
    </row>
    <row r="65" spans="1:20" x14ac:dyDescent="0.35">
      <c r="A65" s="58" t="s">
        <v>73</v>
      </c>
      <c r="B65" s="62">
        <v>5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0" t="s">
        <v>116</v>
      </c>
      <c r="N65" s="61"/>
      <c r="O65" s="61"/>
      <c r="P65" s="61"/>
      <c r="Q65" s="61"/>
      <c r="R65" s="61"/>
      <c r="S65" s="61"/>
      <c r="T65" s="61"/>
    </row>
    <row r="66" spans="1:20" x14ac:dyDescent="0.35">
      <c r="A66" s="58" t="s">
        <v>74</v>
      </c>
      <c r="B66" s="62">
        <v>7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0" t="s">
        <v>116</v>
      </c>
      <c r="N66" s="61"/>
      <c r="O66" s="61"/>
      <c r="P66" s="61"/>
      <c r="Q66" s="61"/>
      <c r="R66" s="61"/>
      <c r="S66" s="61"/>
      <c r="T66" s="61"/>
    </row>
    <row r="67" spans="1:20" x14ac:dyDescent="0.35">
      <c r="A67" s="58" t="s">
        <v>51</v>
      </c>
      <c r="B67" s="62">
        <v>5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0" t="s">
        <v>116</v>
      </c>
      <c r="N67" s="61"/>
      <c r="O67" s="61"/>
      <c r="P67" s="61"/>
      <c r="Q67" s="61"/>
      <c r="R67" s="61"/>
      <c r="S67" s="61"/>
      <c r="T67" s="61"/>
    </row>
    <row r="68" spans="1:20" x14ac:dyDescent="0.35">
      <c r="A68" s="58" t="s">
        <v>75</v>
      </c>
      <c r="B68" s="62">
        <v>4</v>
      </c>
      <c r="C68" s="61"/>
      <c r="D68" s="61"/>
      <c r="E68" s="61"/>
      <c r="F68" s="61"/>
      <c r="G68" s="61"/>
      <c r="H68" s="61"/>
      <c r="I68" s="61"/>
      <c r="J68" s="61"/>
      <c r="K68" s="60" t="s">
        <v>116</v>
      </c>
      <c r="L68" s="61"/>
      <c r="M68" s="61"/>
      <c r="N68" s="61"/>
      <c r="O68" s="61"/>
      <c r="P68" s="61"/>
      <c r="Q68" s="61"/>
      <c r="R68" s="61"/>
      <c r="S68" s="61"/>
      <c r="T68" s="61"/>
    </row>
    <row r="69" spans="1:20" x14ac:dyDescent="0.35">
      <c r="A69" s="58" t="s">
        <v>76</v>
      </c>
      <c r="B69" s="62">
        <v>4</v>
      </c>
      <c r="C69" s="61"/>
      <c r="D69" s="61"/>
      <c r="E69" s="61"/>
      <c r="F69" s="61"/>
      <c r="G69" s="61"/>
      <c r="H69" s="61"/>
      <c r="I69" s="61"/>
      <c r="J69" s="61"/>
      <c r="K69" s="60" t="s">
        <v>116</v>
      </c>
      <c r="L69" s="61"/>
      <c r="M69" s="61"/>
      <c r="N69" s="61"/>
      <c r="O69" s="61"/>
      <c r="P69" s="61"/>
      <c r="Q69" s="61"/>
      <c r="R69" s="61"/>
      <c r="S69" s="61"/>
      <c r="T69" s="61"/>
    </row>
    <row r="70" spans="1:20" x14ac:dyDescent="0.35">
      <c r="A70" s="58" t="s">
        <v>77</v>
      </c>
      <c r="B70" s="62">
        <v>5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0" t="s">
        <v>116</v>
      </c>
      <c r="N70" s="61"/>
      <c r="O70" s="61"/>
      <c r="P70" s="61"/>
      <c r="Q70" s="61"/>
      <c r="R70" s="61"/>
      <c r="S70" s="61"/>
      <c r="T70" s="61"/>
    </row>
    <row r="71" spans="1:20" x14ac:dyDescent="0.35">
      <c r="A71" s="58" t="s">
        <v>78</v>
      </c>
      <c r="B71" s="62">
        <v>5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0" t="s">
        <v>116</v>
      </c>
      <c r="N71" s="61"/>
      <c r="O71" s="61"/>
      <c r="P71" s="61"/>
      <c r="Q71" s="61"/>
      <c r="R71" s="61"/>
      <c r="S71" s="61"/>
      <c r="T71" s="61"/>
    </row>
    <row r="72" spans="1:20" x14ac:dyDescent="0.35">
      <c r="A72" s="58" t="s">
        <v>79</v>
      </c>
      <c r="B72" s="62">
        <v>4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0" t="s">
        <v>116</v>
      </c>
      <c r="N72" s="61"/>
      <c r="O72" s="61"/>
      <c r="P72" s="61"/>
      <c r="Q72" s="61"/>
      <c r="R72" s="61"/>
      <c r="S72" s="61"/>
      <c r="T72" s="61"/>
    </row>
    <row r="73" spans="1:20" x14ac:dyDescent="0.35">
      <c r="A73" s="58" t="s">
        <v>80</v>
      </c>
      <c r="B73" s="62">
        <v>5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0" t="s">
        <v>116</v>
      </c>
      <c r="N73" s="61"/>
      <c r="O73" s="61"/>
      <c r="P73" s="61"/>
      <c r="Q73" s="61"/>
      <c r="R73" s="61"/>
      <c r="S73" s="61"/>
      <c r="T73" s="61"/>
    </row>
    <row r="74" spans="1:20" x14ac:dyDescent="0.35">
      <c r="A74" s="58" t="s">
        <v>81</v>
      </c>
      <c r="B74" s="62">
        <v>5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0" t="s">
        <v>116</v>
      </c>
      <c r="N74" s="61"/>
      <c r="O74" s="61"/>
      <c r="P74" s="61"/>
      <c r="Q74" s="61"/>
      <c r="R74" s="61"/>
      <c r="S74" s="61"/>
      <c r="T74" s="61"/>
    </row>
    <row r="75" spans="1:20" x14ac:dyDescent="0.35">
      <c r="A75" s="58" t="s">
        <v>82</v>
      </c>
      <c r="B75" s="62">
        <v>4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0" t="s">
        <v>116</v>
      </c>
      <c r="N75" s="61"/>
      <c r="O75" s="61"/>
      <c r="P75" s="61"/>
      <c r="Q75" s="61"/>
      <c r="R75" s="61"/>
      <c r="S75" s="61"/>
      <c r="T75" s="61"/>
    </row>
    <row r="76" spans="1:20" x14ac:dyDescent="0.35">
      <c r="A76" s="58" t="s">
        <v>84</v>
      </c>
      <c r="B76" s="62">
        <v>6</v>
      </c>
      <c r="C76" s="61"/>
      <c r="D76" s="61"/>
      <c r="E76" s="61"/>
      <c r="F76" s="61"/>
      <c r="G76" s="61"/>
      <c r="H76" s="61"/>
      <c r="I76" s="61"/>
      <c r="J76" s="61"/>
      <c r="K76" s="60" t="s">
        <v>116</v>
      </c>
      <c r="L76" s="61"/>
      <c r="M76" s="61"/>
      <c r="N76" s="61"/>
      <c r="O76" s="61"/>
      <c r="P76" s="61"/>
      <c r="Q76" s="61"/>
      <c r="R76" s="61"/>
      <c r="S76" s="61"/>
      <c r="T76" s="61"/>
    </row>
    <row r="77" spans="1:20" x14ac:dyDescent="0.35">
      <c r="A77" s="58" t="s">
        <v>85</v>
      </c>
      <c r="B77" s="62">
        <v>4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0" t="s">
        <v>116</v>
      </c>
      <c r="N77" s="61"/>
      <c r="O77" s="61"/>
      <c r="P77" s="61"/>
      <c r="Q77" s="61"/>
      <c r="R77" s="61"/>
      <c r="S77" s="61"/>
      <c r="T77" s="61"/>
    </row>
    <row r="78" spans="1:20" x14ac:dyDescent="0.35">
      <c r="A78" s="58" t="s">
        <v>86</v>
      </c>
      <c r="B78" s="62">
        <v>4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0" t="s">
        <v>116</v>
      </c>
      <c r="N78" s="61"/>
      <c r="O78" s="61"/>
      <c r="P78" s="61"/>
      <c r="Q78" s="61"/>
      <c r="R78" s="61"/>
      <c r="S78" s="61"/>
      <c r="T78" s="61"/>
    </row>
    <row r="79" spans="1:20" x14ac:dyDescent="0.35">
      <c r="A79" s="58" t="s">
        <v>87</v>
      </c>
      <c r="B79" s="62">
        <v>5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0" t="s">
        <v>116</v>
      </c>
      <c r="N79" s="61"/>
      <c r="O79" s="61"/>
      <c r="P79" s="61"/>
      <c r="Q79" s="61"/>
      <c r="R79" s="61"/>
      <c r="S79" s="61"/>
      <c r="T79" s="61"/>
    </row>
    <row r="80" spans="1:20" x14ac:dyDescent="0.35">
      <c r="A80" s="58" t="s">
        <v>88</v>
      </c>
      <c r="B80" s="62">
        <v>4</v>
      </c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0" t="s">
        <v>116</v>
      </c>
      <c r="N80" s="61"/>
      <c r="O80" s="61"/>
      <c r="P80" s="61"/>
      <c r="Q80" s="61"/>
      <c r="R80" s="61"/>
      <c r="S80" s="61"/>
      <c r="T80" s="61"/>
    </row>
    <row r="81" spans="1:21" s="1" customFormat="1" ht="15" thickBot="1" x14ac:dyDescent="0.4">
      <c r="A81" s="1" t="s">
        <v>10</v>
      </c>
      <c r="B81" s="5">
        <f>SUM(B8:B80)</f>
        <v>357</v>
      </c>
      <c r="C81" s="5">
        <f>COUNTIF(C8:C80,"*")</f>
        <v>0</v>
      </c>
      <c r="D81" s="5">
        <f t="shared" ref="D81:T81" si="0">COUNTIF(D8:D80,"*")</f>
        <v>0</v>
      </c>
      <c r="E81" s="5">
        <f t="shared" si="0"/>
        <v>0</v>
      </c>
      <c r="F81" s="5">
        <f t="shared" si="0"/>
        <v>0</v>
      </c>
      <c r="G81" s="5">
        <f t="shared" si="0"/>
        <v>5</v>
      </c>
      <c r="H81" s="5">
        <f t="shared" si="0"/>
        <v>0</v>
      </c>
      <c r="I81" s="5">
        <f t="shared" si="0"/>
        <v>0</v>
      </c>
      <c r="J81" s="5">
        <f t="shared" si="0"/>
        <v>2</v>
      </c>
      <c r="K81" s="5">
        <f t="shared" si="0"/>
        <v>4</v>
      </c>
      <c r="L81" s="5">
        <f t="shared" si="0"/>
        <v>0</v>
      </c>
      <c r="M81" s="5">
        <f t="shared" si="0"/>
        <v>62</v>
      </c>
      <c r="N81" s="5">
        <f t="shared" si="0"/>
        <v>0</v>
      </c>
      <c r="O81" s="5">
        <f t="shared" si="0"/>
        <v>0</v>
      </c>
      <c r="P81" s="5">
        <f t="shared" si="0"/>
        <v>0</v>
      </c>
      <c r="Q81" s="5">
        <f t="shared" si="0"/>
        <v>0</v>
      </c>
      <c r="R81" s="5">
        <f t="shared" si="0"/>
        <v>0</v>
      </c>
      <c r="S81" s="5">
        <f t="shared" si="0"/>
        <v>0</v>
      </c>
      <c r="T81" s="5">
        <f t="shared" si="0"/>
        <v>0</v>
      </c>
      <c r="U81"/>
    </row>
    <row r="83" spans="1:21" x14ac:dyDescent="0.35">
      <c r="A83" s="9"/>
    </row>
    <row r="84" spans="1:21" x14ac:dyDescent="0.35">
      <c r="P84" t="s">
        <v>83</v>
      </c>
    </row>
  </sheetData>
  <mergeCells count="2">
    <mergeCell ref="A1:S1"/>
    <mergeCell ref="A3:S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6"/>
  <sheetViews>
    <sheetView topLeftCell="A7" workbookViewId="0">
      <pane ySplit="1240" topLeftCell="A34" activePane="bottomLeft"/>
      <selection activeCell="A7" sqref="A7"/>
      <selection pane="bottomLeft" activeCell="A51" sqref="A51"/>
    </sheetView>
  </sheetViews>
  <sheetFormatPr defaultRowHeight="14.5" x14ac:dyDescent="0.35"/>
  <cols>
    <col min="1" max="1" width="61.54296875" customWidth="1"/>
    <col min="2" max="2" width="9.36328125" customWidth="1"/>
    <col min="3" max="3" width="10.1796875" customWidth="1"/>
    <col min="4" max="4" width="11.54296875" customWidth="1"/>
    <col min="5" max="5" width="10" customWidth="1"/>
    <col min="6" max="6" width="11.81640625" customWidth="1"/>
    <col min="7" max="7" width="10.6328125" customWidth="1"/>
    <col min="8" max="8" width="9.90625" customWidth="1"/>
    <col min="9" max="9" width="10.81640625" customWidth="1"/>
    <col min="10" max="10" width="10.6328125" style="1" customWidth="1"/>
    <col min="11" max="11" width="8.81640625" customWidth="1"/>
  </cols>
  <sheetData>
    <row r="1" spans="1:1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x14ac:dyDescent="0.35">
      <c r="A2" s="1"/>
    </row>
    <row r="3" spans="1:11" x14ac:dyDescent="0.35">
      <c r="A3" s="112" t="str">
        <f>Summary!A3</f>
        <v>Scottish Parliamentary Election 6 May 2021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x14ac:dyDescent="0.35">
      <c r="A4" s="2"/>
      <c r="B4" s="2"/>
      <c r="C4" s="2"/>
      <c r="D4" s="2"/>
      <c r="E4" s="2"/>
      <c r="F4" s="2"/>
      <c r="G4" s="10" t="s">
        <v>83</v>
      </c>
    </row>
    <row r="5" spans="1:11" x14ac:dyDescent="0.35">
      <c r="A5" s="112" t="s">
        <v>160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7.5" customHeight="1" x14ac:dyDescent="0.35">
      <c r="A7" s="55" t="s">
        <v>1</v>
      </c>
      <c r="B7" s="43" t="s">
        <v>2</v>
      </c>
      <c r="C7" s="43" t="s">
        <v>3</v>
      </c>
      <c r="D7" s="43" t="s">
        <v>4</v>
      </c>
      <c r="E7" s="43" t="s">
        <v>5</v>
      </c>
      <c r="F7" s="43" t="s">
        <v>6</v>
      </c>
      <c r="G7" s="43" t="s">
        <v>7</v>
      </c>
      <c r="H7" s="43" t="s">
        <v>8</v>
      </c>
      <c r="I7" s="43" t="s">
        <v>9</v>
      </c>
      <c r="J7" s="43" t="s">
        <v>10</v>
      </c>
      <c r="K7" s="43" t="s">
        <v>117</v>
      </c>
    </row>
    <row r="8" spans="1:11" x14ac:dyDescent="0.35">
      <c r="A8" s="1" t="s">
        <v>97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35">
      <c r="A9" s="58" t="s">
        <v>119</v>
      </c>
      <c r="B9" s="64">
        <v>841</v>
      </c>
      <c r="C9" s="64">
        <v>702</v>
      </c>
      <c r="D9" s="64">
        <v>686</v>
      </c>
      <c r="E9" s="64">
        <v>828</v>
      </c>
      <c r="F9" s="64">
        <v>945</v>
      </c>
      <c r="G9" s="64">
        <v>1218</v>
      </c>
      <c r="H9" s="64">
        <v>1126</v>
      </c>
      <c r="I9" s="64">
        <v>916</v>
      </c>
      <c r="J9" s="83">
        <f t="shared" ref="J9:J47" si="0">SUM(B9:I9)</f>
        <v>7262</v>
      </c>
      <c r="K9" s="94">
        <f>J9/$J$48</f>
        <v>2.6717526358815422E-3</v>
      </c>
    </row>
    <row r="10" spans="1:11" x14ac:dyDescent="0.35">
      <c r="A10" s="58" t="s">
        <v>120</v>
      </c>
      <c r="B10" s="64">
        <v>5345</v>
      </c>
      <c r="C10" s="64">
        <v>5408</v>
      </c>
      <c r="D10" s="64">
        <v>3828</v>
      </c>
      <c r="E10" s="64">
        <v>6141</v>
      </c>
      <c r="F10" s="64">
        <v>5893</v>
      </c>
      <c r="G10" s="64">
        <v>8269</v>
      </c>
      <c r="H10" s="64">
        <v>3896</v>
      </c>
      <c r="I10" s="64">
        <v>6133</v>
      </c>
      <c r="J10" s="20">
        <f t="shared" si="0"/>
        <v>44913</v>
      </c>
      <c r="K10" s="94">
        <f t="shared" ref="K10:K47" si="1">J10/$J$48</f>
        <v>1.6523881318555179E-2</v>
      </c>
    </row>
    <row r="11" spans="1:11" x14ac:dyDescent="0.35">
      <c r="A11" s="58" t="s">
        <v>121</v>
      </c>
      <c r="B11" s="64">
        <v>2712</v>
      </c>
      <c r="C11" s="64">
        <v>2562</v>
      </c>
      <c r="D11" s="64">
        <v>1540</v>
      </c>
      <c r="E11" s="64">
        <v>2423</v>
      </c>
      <c r="F11" s="64">
        <v>2578</v>
      </c>
      <c r="G11" s="64">
        <v>2591</v>
      </c>
      <c r="H11" s="64">
        <v>5521</v>
      </c>
      <c r="I11" s="64">
        <v>3372</v>
      </c>
      <c r="J11" s="20">
        <f t="shared" si="0"/>
        <v>23299</v>
      </c>
      <c r="K11" s="94">
        <f t="shared" si="1"/>
        <v>8.5719036991743387E-3</v>
      </c>
    </row>
    <row r="12" spans="1:11" x14ac:dyDescent="0.35">
      <c r="A12" s="58" t="s">
        <v>122</v>
      </c>
      <c r="B12" s="64">
        <v>0</v>
      </c>
      <c r="C12" s="64">
        <v>0</v>
      </c>
      <c r="D12" s="64">
        <v>0</v>
      </c>
      <c r="E12" s="64">
        <v>2392</v>
      </c>
      <c r="F12" s="64">
        <v>0</v>
      </c>
      <c r="G12" s="64">
        <v>0</v>
      </c>
      <c r="H12" s="64">
        <v>0</v>
      </c>
      <c r="I12" s="64">
        <v>0</v>
      </c>
      <c r="J12" s="20">
        <f t="shared" si="0"/>
        <v>2392</v>
      </c>
      <c r="K12" s="94">
        <f t="shared" si="1"/>
        <v>8.8003749724988283E-4</v>
      </c>
    </row>
    <row r="13" spans="1:11" x14ac:dyDescent="0.35">
      <c r="A13" s="58" t="s">
        <v>123</v>
      </c>
      <c r="B13" s="64">
        <v>0</v>
      </c>
      <c r="C13" s="64">
        <v>544</v>
      </c>
      <c r="D13" s="64">
        <v>0</v>
      </c>
      <c r="E13" s="64">
        <v>598</v>
      </c>
      <c r="F13" s="64">
        <v>0</v>
      </c>
      <c r="G13" s="64">
        <v>0</v>
      </c>
      <c r="H13" s="64">
        <v>0</v>
      </c>
      <c r="I13" s="64">
        <v>0</v>
      </c>
      <c r="J13" s="20">
        <f t="shared" si="0"/>
        <v>1142</v>
      </c>
      <c r="K13" s="94">
        <f t="shared" si="1"/>
        <v>4.2015168137933366E-4</v>
      </c>
    </row>
    <row r="14" spans="1:11" x14ac:dyDescent="0.35">
      <c r="A14" s="58" t="s">
        <v>124</v>
      </c>
      <c r="B14" s="64">
        <v>619</v>
      </c>
      <c r="C14" s="64">
        <v>759</v>
      </c>
      <c r="D14" s="64">
        <v>671</v>
      </c>
      <c r="E14" s="64">
        <v>922</v>
      </c>
      <c r="F14" s="64">
        <v>837</v>
      </c>
      <c r="G14" s="64">
        <v>1011</v>
      </c>
      <c r="H14" s="64">
        <v>686</v>
      </c>
      <c r="I14" s="64">
        <v>766</v>
      </c>
      <c r="J14" s="20">
        <f t="shared" si="0"/>
        <v>6271</v>
      </c>
      <c r="K14" s="94">
        <f t="shared" si="1"/>
        <v>2.3071551610593711E-3</v>
      </c>
    </row>
    <row r="15" spans="1:11" x14ac:dyDescent="0.35">
      <c r="A15" s="58" t="s">
        <v>125</v>
      </c>
      <c r="B15" s="64">
        <v>1854</v>
      </c>
      <c r="C15" s="64">
        <v>2210</v>
      </c>
      <c r="D15" s="64">
        <v>0</v>
      </c>
      <c r="E15" s="64">
        <v>0</v>
      </c>
      <c r="F15" s="64">
        <v>0</v>
      </c>
      <c r="G15" s="64">
        <v>2019</v>
      </c>
      <c r="H15" s="64">
        <v>1690</v>
      </c>
      <c r="I15" s="64">
        <v>1983</v>
      </c>
      <c r="J15" s="20">
        <f t="shared" si="0"/>
        <v>9756</v>
      </c>
      <c r="K15" s="94">
        <f t="shared" si="1"/>
        <v>3.589316815706462E-3</v>
      </c>
    </row>
    <row r="16" spans="1:11" x14ac:dyDescent="0.35">
      <c r="A16" s="58" t="s">
        <v>126</v>
      </c>
      <c r="B16" s="64">
        <v>650</v>
      </c>
      <c r="C16" s="64">
        <v>543</v>
      </c>
      <c r="D16" s="64">
        <v>547</v>
      </c>
      <c r="E16" s="64">
        <v>810</v>
      </c>
      <c r="F16" s="64">
        <v>808</v>
      </c>
      <c r="G16" s="64">
        <v>1056</v>
      </c>
      <c r="H16" s="64">
        <v>779</v>
      </c>
      <c r="I16" s="64">
        <v>600</v>
      </c>
      <c r="J16" s="20">
        <f t="shared" si="0"/>
        <v>5793</v>
      </c>
      <c r="K16" s="94">
        <f t="shared" si="1"/>
        <v>2.131294825070473E-3</v>
      </c>
    </row>
    <row r="17" spans="1:11" x14ac:dyDescent="0.35">
      <c r="A17" s="58" t="s">
        <v>127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95</v>
      </c>
      <c r="H17" s="64">
        <v>0</v>
      </c>
      <c r="I17" s="64">
        <v>0</v>
      </c>
      <c r="J17" s="20">
        <f t="shared" si="0"/>
        <v>95</v>
      </c>
      <c r="K17" s="94">
        <f t="shared" si="1"/>
        <v>3.4951322006161737E-5</v>
      </c>
    </row>
    <row r="18" spans="1:11" x14ac:dyDescent="0.35">
      <c r="A18" s="58" t="s">
        <v>128</v>
      </c>
      <c r="B18" s="64">
        <v>0</v>
      </c>
      <c r="C18" s="64">
        <v>0</v>
      </c>
      <c r="D18" s="64">
        <v>437</v>
      </c>
      <c r="E18" s="64">
        <v>0</v>
      </c>
      <c r="F18" s="64">
        <v>0</v>
      </c>
      <c r="G18" s="64">
        <v>712</v>
      </c>
      <c r="H18" s="64">
        <v>0</v>
      </c>
      <c r="I18" s="64">
        <v>0</v>
      </c>
      <c r="J18" s="20">
        <f t="shared" si="0"/>
        <v>1149</v>
      </c>
      <c r="K18" s="94">
        <f t="shared" si="1"/>
        <v>4.2272704194820876E-4</v>
      </c>
    </row>
    <row r="19" spans="1:11" x14ac:dyDescent="0.35">
      <c r="A19" s="58" t="s">
        <v>129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194</v>
      </c>
      <c r="I19" s="64">
        <v>257</v>
      </c>
      <c r="J19" s="20">
        <f t="shared" si="0"/>
        <v>451</v>
      </c>
      <c r="K19" s="94">
        <f t="shared" si="1"/>
        <v>1.6592680236609414E-4</v>
      </c>
    </row>
    <row r="20" spans="1:11" x14ac:dyDescent="0.35">
      <c r="A20" s="58" t="s">
        <v>130</v>
      </c>
      <c r="B20" s="64">
        <v>59896</v>
      </c>
      <c r="C20" s="64">
        <v>37027</v>
      </c>
      <c r="D20" s="64">
        <v>60779</v>
      </c>
      <c r="E20" s="64">
        <v>78595</v>
      </c>
      <c r="F20" s="64">
        <v>85909</v>
      </c>
      <c r="G20" s="64">
        <v>110555</v>
      </c>
      <c r="H20" s="64">
        <v>121730</v>
      </c>
      <c r="I20" s="64">
        <v>82640</v>
      </c>
      <c r="J20" s="20">
        <f t="shared" si="0"/>
        <v>637131</v>
      </c>
      <c r="K20" s="94">
        <f t="shared" si="1"/>
        <v>0.23440600780113507</v>
      </c>
    </row>
    <row r="21" spans="1:11" x14ac:dyDescent="0.35">
      <c r="A21" s="58" t="s">
        <v>131</v>
      </c>
      <c r="B21" s="64">
        <v>2105</v>
      </c>
      <c r="C21" s="64">
        <v>1728</v>
      </c>
      <c r="D21" s="64">
        <v>1976</v>
      </c>
      <c r="E21" s="64">
        <v>2041</v>
      </c>
      <c r="F21" s="64">
        <v>1920</v>
      </c>
      <c r="G21" s="64">
        <v>2311</v>
      </c>
      <c r="H21" s="64">
        <v>1659</v>
      </c>
      <c r="I21" s="64">
        <v>2345</v>
      </c>
      <c r="J21" s="20">
        <f t="shared" si="0"/>
        <v>16085</v>
      </c>
      <c r="K21" s="94">
        <f t="shared" si="1"/>
        <v>5.917810678622226E-3</v>
      </c>
    </row>
    <row r="22" spans="1:11" x14ac:dyDescent="0.35">
      <c r="A22" s="58" t="s">
        <v>132</v>
      </c>
      <c r="B22" s="64">
        <v>19512</v>
      </c>
      <c r="C22" s="64">
        <v>36114</v>
      </c>
      <c r="D22" s="64">
        <v>17729</v>
      </c>
      <c r="E22" s="64">
        <v>49984</v>
      </c>
      <c r="F22" s="64">
        <v>28654</v>
      </c>
      <c r="G22" s="64">
        <v>22735</v>
      </c>
      <c r="H22" s="64">
        <v>18964</v>
      </c>
      <c r="I22" s="64">
        <v>26632</v>
      </c>
      <c r="J22" s="20">
        <f t="shared" si="0"/>
        <v>220324</v>
      </c>
      <c r="K22" s="94">
        <f t="shared" si="1"/>
        <v>8.1059105996690292E-2</v>
      </c>
    </row>
    <row r="23" spans="1:11" ht="14" customHeight="1" x14ac:dyDescent="0.35">
      <c r="A23" s="58" t="s">
        <v>133</v>
      </c>
      <c r="B23" s="64">
        <v>77623</v>
      </c>
      <c r="C23" s="64">
        <v>74088</v>
      </c>
      <c r="D23" s="64">
        <v>22713</v>
      </c>
      <c r="E23" s="64">
        <v>76689</v>
      </c>
      <c r="F23" s="64">
        <v>52626</v>
      </c>
      <c r="G23" s="64">
        <v>41062</v>
      </c>
      <c r="H23" s="64">
        <v>57236</v>
      </c>
      <c r="I23" s="64">
        <v>83782</v>
      </c>
      <c r="J23" s="20">
        <f t="shared" si="0"/>
        <v>485819</v>
      </c>
      <c r="K23" s="94">
        <f t="shared" si="1"/>
        <v>0.17873701374433146</v>
      </c>
    </row>
    <row r="24" spans="1:11" x14ac:dyDescent="0.35">
      <c r="A24" s="58" t="s">
        <v>134</v>
      </c>
      <c r="B24" s="64">
        <v>6337</v>
      </c>
      <c r="C24" s="64">
        <v>6079</v>
      </c>
      <c r="D24" s="64">
        <v>26771</v>
      </c>
      <c r="E24" s="64">
        <v>28433</v>
      </c>
      <c r="F24" s="64">
        <v>25489</v>
      </c>
      <c r="G24" s="64">
        <v>18051</v>
      </c>
      <c r="H24" s="64">
        <v>12422</v>
      </c>
      <c r="I24" s="64">
        <v>13570</v>
      </c>
      <c r="J24" s="20">
        <f t="shared" si="0"/>
        <v>137152</v>
      </c>
      <c r="K24" s="94">
        <f t="shared" si="1"/>
        <v>5.0459407534622046E-2</v>
      </c>
    </row>
    <row r="25" spans="1:11" x14ac:dyDescent="0.35">
      <c r="A25" s="58" t="s">
        <v>135</v>
      </c>
      <c r="B25" s="64">
        <v>626</v>
      </c>
      <c r="C25" s="64">
        <v>680</v>
      </c>
      <c r="D25" s="64">
        <v>488</v>
      </c>
      <c r="E25" s="64">
        <v>689</v>
      </c>
      <c r="F25" s="64">
        <v>818</v>
      </c>
      <c r="G25" s="64">
        <v>653</v>
      </c>
      <c r="H25" s="64">
        <v>534</v>
      </c>
      <c r="I25" s="64">
        <v>499</v>
      </c>
      <c r="J25" s="20">
        <f t="shared" si="0"/>
        <v>4987</v>
      </c>
      <c r="K25" s="94">
        <f t="shared" si="1"/>
        <v>1.8347604509971428E-3</v>
      </c>
    </row>
    <row r="26" spans="1:11" x14ac:dyDescent="0.35">
      <c r="A26" s="58" t="s">
        <v>136</v>
      </c>
      <c r="B26" s="64">
        <v>148399</v>
      </c>
      <c r="C26" s="64">
        <v>133917</v>
      </c>
      <c r="D26" s="64">
        <v>96433</v>
      </c>
      <c r="E26" s="64">
        <v>141478</v>
      </c>
      <c r="F26" s="64">
        <v>136825</v>
      </c>
      <c r="G26" s="64">
        <v>147910</v>
      </c>
      <c r="H26" s="64">
        <v>136741</v>
      </c>
      <c r="I26" s="64">
        <v>152671</v>
      </c>
      <c r="J26" s="20">
        <f t="shared" si="0"/>
        <v>1094374</v>
      </c>
      <c r="K26" s="94">
        <f t="shared" si="1"/>
        <v>0.40262966388601307</v>
      </c>
    </row>
    <row r="27" spans="1:11" x14ac:dyDescent="0.35">
      <c r="A27" s="58" t="s">
        <v>137</v>
      </c>
      <c r="B27" s="64">
        <v>0</v>
      </c>
      <c r="C27" s="64">
        <v>100</v>
      </c>
      <c r="D27" s="64">
        <v>0</v>
      </c>
      <c r="E27" s="64">
        <v>102</v>
      </c>
      <c r="F27" s="64">
        <v>99</v>
      </c>
      <c r="G27" s="64">
        <v>0</v>
      </c>
      <c r="H27" s="64">
        <v>0</v>
      </c>
      <c r="I27" s="64">
        <v>97</v>
      </c>
      <c r="J27" s="20">
        <f t="shared" si="0"/>
        <v>398</v>
      </c>
      <c r="K27" s="94">
        <f t="shared" si="1"/>
        <v>1.4642764377318285E-4</v>
      </c>
    </row>
    <row r="28" spans="1:11" x14ac:dyDescent="0.35">
      <c r="A28" s="58" t="s">
        <v>138</v>
      </c>
      <c r="B28" s="64">
        <v>0</v>
      </c>
      <c r="C28" s="64">
        <v>645</v>
      </c>
      <c r="D28" s="64">
        <v>280</v>
      </c>
      <c r="E28" s="64">
        <v>0</v>
      </c>
      <c r="F28" s="64">
        <v>0</v>
      </c>
      <c r="G28" s="64">
        <v>0</v>
      </c>
      <c r="H28" s="64">
        <v>0</v>
      </c>
      <c r="I28" s="64">
        <v>479</v>
      </c>
      <c r="J28" s="20">
        <f t="shared" si="0"/>
        <v>1404</v>
      </c>
      <c r="K28" s="94">
        <f t="shared" si="1"/>
        <v>5.1654374838580076E-4</v>
      </c>
    </row>
    <row r="29" spans="1:11" x14ac:dyDescent="0.35">
      <c r="A29" s="58" t="s">
        <v>139</v>
      </c>
      <c r="B29" s="64">
        <v>0</v>
      </c>
      <c r="C29" s="64">
        <v>772</v>
      </c>
      <c r="D29" s="64">
        <v>0</v>
      </c>
      <c r="E29" s="64">
        <v>1124</v>
      </c>
      <c r="F29" s="64">
        <v>0</v>
      </c>
      <c r="G29" s="64">
        <v>0</v>
      </c>
      <c r="H29" s="64">
        <v>0</v>
      </c>
      <c r="I29" s="64">
        <v>0</v>
      </c>
      <c r="J29" s="20">
        <f t="shared" si="0"/>
        <v>1896</v>
      </c>
      <c r="K29" s="94">
        <f t="shared" si="1"/>
        <v>6.9755480551244892E-4</v>
      </c>
    </row>
    <row r="30" spans="1:11" x14ac:dyDescent="0.35">
      <c r="A30" s="58" t="s">
        <v>140</v>
      </c>
      <c r="B30" s="64">
        <v>0</v>
      </c>
      <c r="C30" s="64">
        <v>178</v>
      </c>
      <c r="D30" s="64">
        <v>0</v>
      </c>
      <c r="E30" s="64">
        <v>227</v>
      </c>
      <c r="F30" s="64">
        <v>0</v>
      </c>
      <c r="G30" s="64">
        <v>0</v>
      </c>
      <c r="H30" s="64">
        <v>0</v>
      </c>
      <c r="I30" s="64">
        <v>0</v>
      </c>
      <c r="J30" s="20">
        <f t="shared" si="0"/>
        <v>405</v>
      </c>
      <c r="K30" s="94">
        <f t="shared" si="1"/>
        <v>1.4900300434205792E-4</v>
      </c>
    </row>
    <row r="31" spans="1:11" x14ac:dyDescent="0.35">
      <c r="A31" s="58" t="s">
        <v>141</v>
      </c>
      <c r="B31" s="64">
        <v>0</v>
      </c>
      <c r="C31" s="64">
        <v>174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20">
        <f t="shared" si="0"/>
        <v>174</v>
      </c>
      <c r="K31" s="94">
        <f t="shared" si="1"/>
        <v>6.4016105569180437E-5</v>
      </c>
    </row>
    <row r="32" spans="1:11" x14ac:dyDescent="0.35">
      <c r="A32" s="58" t="s">
        <v>142</v>
      </c>
      <c r="B32" s="64">
        <v>485</v>
      </c>
      <c r="C32" s="64">
        <v>447</v>
      </c>
      <c r="D32" s="64">
        <v>457</v>
      </c>
      <c r="E32" s="64">
        <v>470</v>
      </c>
      <c r="F32" s="64">
        <v>399</v>
      </c>
      <c r="G32" s="64">
        <v>599</v>
      </c>
      <c r="H32" s="64">
        <v>578</v>
      </c>
      <c r="I32" s="64">
        <v>463</v>
      </c>
      <c r="J32" s="20">
        <f t="shared" si="0"/>
        <v>3898</v>
      </c>
      <c r="K32" s="94">
        <f t="shared" si="1"/>
        <v>1.4341079282107203E-3</v>
      </c>
    </row>
    <row r="33" spans="1:11" x14ac:dyDescent="0.35">
      <c r="A33" s="58" t="s">
        <v>143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92</v>
      </c>
      <c r="I33" s="64">
        <v>0</v>
      </c>
      <c r="J33" s="20">
        <f t="shared" si="0"/>
        <v>92</v>
      </c>
      <c r="K33" s="94">
        <f t="shared" si="1"/>
        <v>3.3847596048072413E-5</v>
      </c>
    </row>
    <row r="34" spans="1:11" x14ac:dyDescent="0.35">
      <c r="A34" s="40" t="s">
        <v>98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 x14ac:dyDescent="0.35">
      <c r="A35" s="58" t="s">
        <v>144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234</v>
      </c>
      <c r="J35" s="20">
        <f t="shared" si="0"/>
        <v>234</v>
      </c>
      <c r="K35" s="94">
        <f t="shared" si="1"/>
        <v>8.6090624730966798E-5</v>
      </c>
    </row>
    <row r="36" spans="1:11" x14ac:dyDescent="0.35">
      <c r="A36" s="58" t="s">
        <v>145</v>
      </c>
      <c r="B36" s="64">
        <v>0</v>
      </c>
      <c r="C36" s="64">
        <v>98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20">
        <f t="shared" si="0"/>
        <v>98</v>
      </c>
      <c r="K36" s="94">
        <f t="shared" si="1"/>
        <v>3.6055047964251053E-5</v>
      </c>
    </row>
    <row r="37" spans="1:11" x14ac:dyDescent="0.35">
      <c r="A37" s="58" t="s">
        <v>146</v>
      </c>
      <c r="B37" s="64">
        <v>0</v>
      </c>
      <c r="C37" s="64">
        <v>0</v>
      </c>
      <c r="D37" s="64">
        <v>0</v>
      </c>
      <c r="E37" s="64">
        <v>0</v>
      </c>
      <c r="F37" s="64">
        <v>0</v>
      </c>
      <c r="G37" s="64">
        <v>156</v>
      </c>
      <c r="H37" s="64">
        <v>0</v>
      </c>
      <c r="I37" s="64">
        <v>0</v>
      </c>
      <c r="J37" s="20">
        <f t="shared" si="0"/>
        <v>156</v>
      </c>
      <c r="K37" s="94">
        <f t="shared" si="1"/>
        <v>5.739374982064453E-5</v>
      </c>
    </row>
    <row r="38" spans="1:11" x14ac:dyDescent="0.35">
      <c r="A38" s="58" t="s">
        <v>147</v>
      </c>
      <c r="B38" s="64">
        <v>0</v>
      </c>
      <c r="C38" s="64">
        <v>0</v>
      </c>
      <c r="D38" s="64">
        <v>0</v>
      </c>
      <c r="E38" s="64">
        <v>430</v>
      </c>
      <c r="F38" s="64">
        <v>0</v>
      </c>
      <c r="G38" s="64">
        <v>0</v>
      </c>
      <c r="H38" s="64">
        <v>0</v>
      </c>
      <c r="I38" s="64">
        <v>0</v>
      </c>
      <c r="J38" s="20">
        <f t="shared" si="0"/>
        <v>430</v>
      </c>
      <c r="K38" s="94">
        <f t="shared" si="1"/>
        <v>1.5820072065946889E-4</v>
      </c>
    </row>
    <row r="39" spans="1:11" x14ac:dyDescent="0.35">
      <c r="A39" s="58" t="s">
        <v>148</v>
      </c>
      <c r="B39" s="64">
        <v>488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20">
        <f t="shared" si="0"/>
        <v>488</v>
      </c>
      <c r="K39" s="94">
        <f t="shared" si="1"/>
        <v>1.7953942251586237E-4</v>
      </c>
    </row>
    <row r="40" spans="1:11" x14ac:dyDescent="0.35">
      <c r="A40" s="58" t="s">
        <v>149</v>
      </c>
      <c r="B40" s="64">
        <v>0</v>
      </c>
      <c r="C40" s="64">
        <v>0</v>
      </c>
      <c r="D40" s="64">
        <v>0</v>
      </c>
      <c r="E40" s="64">
        <v>0</v>
      </c>
      <c r="F40" s="64">
        <v>29</v>
      </c>
      <c r="G40" s="64">
        <v>0</v>
      </c>
      <c r="H40" s="64">
        <v>0</v>
      </c>
      <c r="I40" s="64">
        <v>0</v>
      </c>
      <c r="J40" s="20">
        <f t="shared" si="0"/>
        <v>29</v>
      </c>
      <c r="K40" s="94">
        <f t="shared" si="1"/>
        <v>1.066935092819674E-5</v>
      </c>
    </row>
    <row r="41" spans="1:11" x14ac:dyDescent="0.35">
      <c r="A41" s="58" t="s">
        <v>150</v>
      </c>
      <c r="B41" s="64">
        <v>0</v>
      </c>
      <c r="C41" s="64">
        <v>0</v>
      </c>
      <c r="D41" s="64">
        <v>0</v>
      </c>
      <c r="E41" s="64">
        <v>0</v>
      </c>
      <c r="F41" s="64">
        <v>230</v>
      </c>
      <c r="G41" s="64">
        <v>0</v>
      </c>
      <c r="H41" s="64">
        <v>0</v>
      </c>
      <c r="I41" s="64">
        <v>0</v>
      </c>
      <c r="J41" s="20">
        <f t="shared" si="0"/>
        <v>230</v>
      </c>
      <c r="K41" s="94">
        <f t="shared" si="1"/>
        <v>8.4618990120181043E-5</v>
      </c>
    </row>
    <row r="42" spans="1:11" x14ac:dyDescent="0.35">
      <c r="A42" s="58" t="s">
        <v>151</v>
      </c>
      <c r="B42" s="64">
        <v>0</v>
      </c>
      <c r="C42" s="64">
        <v>0</v>
      </c>
      <c r="D42" s="64">
        <v>219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20">
        <f t="shared" si="0"/>
        <v>219</v>
      </c>
      <c r="K42" s="94">
        <f t="shared" si="1"/>
        <v>8.0571994940520215E-5</v>
      </c>
    </row>
    <row r="43" spans="1:11" x14ac:dyDescent="0.35">
      <c r="A43" s="58" t="s">
        <v>152</v>
      </c>
      <c r="B43" s="64">
        <v>0</v>
      </c>
      <c r="C43" s="64">
        <v>0</v>
      </c>
      <c r="D43" s="64">
        <v>0</v>
      </c>
      <c r="E43" s="64">
        <v>0</v>
      </c>
      <c r="F43" s="64">
        <v>0</v>
      </c>
      <c r="G43" s="64">
        <v>354</v>
      </c>
      <c r="H43" s="64">
        <v>0</v>
      </c>
      <c r="I43" s="64">
        <v>0</v>
      </c>
      <c r="J43" s="20">
        <f t="shared" si="0"/>
        <v>354</v>
      </c>
      <c r="K43" s="94">
        <f t="shared" si="1"/>
        <v>1.3023966305453951E-4</v>
      </c>
    </row>
    <row r="44" spans="1:11" x14ac:dyDescent="0.35">
      <c r="A44" s="58" t="s">
        <v>153</v>
      </c>
      <c r="B44" s="64">
        <v>0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248</v>
      </c>
      <c r="J44" s="20">
        <f t="shared" si="0"/>
        <v>248</v>
      </c>
      <c r="K44" s="94">
        <f t="shared" si="1"/>
        <v>9.1241345868716943E-5</v>
      </c>
    </row>
    <row r="45" spans="1:11" x14ac:dyDescent="0.35">
      <c r="A45" s="58" t="s">
        <v>154</v>
      </c>
      <c r="B45" s="64">
        <v>0</v>
      </c>
      <c r="C45" s="64">
        <v>269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20">
        <f t="shared" si="0"/>
        <v>269</v>
      </c>
      <c r="K45" s="94">
        <f t="shared" si="1"/>
        <v>9.8967427575342174E-5</v>
      </c>
    </row>
    <row r="46" spans="1:11" x14ac:dyDescent="0.35">
      <c r="A46" s="58" t="s">
        <v>155</v>
      </c>
      <c r="B46" s="64">
        <v>0</v>
      </c>
      <c r="C46" s="64">
        <v>0</v>
      </c>
      <c r="D46" s="64">
        <v>3367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20">
        <f t="shared" si="0"/>
        <v>3367</v>
      </c>
      <c r="K46" s="94">
        <f t="shared" si="1"/>
        <v>1.2387484336289112E-3</v>
      </c>
    </row>
    <row r="47" spans="1:11" x14ac:dyDescent="0.35">
      <c r="A47" s="40" t="s">
        <v>107</v>
      </c>
      <c r="B47" s="64">
        <v>547</v>
      </c>
      <c r="C47" s="64">
        <v>895</v>
      </c>
      <c r="D47" s="64">
        <v>467</v>
      </c>
      <c r="E47" s="64">
        <v>661</v>
      </c>
      <c r="F47" s="64">
        <v>601</v>
      </c>
      <c r="G47" s="64">
        <v>757</v>
      </c>
      <c r="H47" s="64">
        <v>652</v>
      </c>
      <c r="I47" s="64">
        <v>702</v>
      </c>
      <c r="J47" s="20">
        <f t="shared" si="0"/>
        <v>5282</v>
      </c>
      <c r="K47" s="94">
        <f t="shared" si="1"/>
        <v>1.9432935035425924E-3</v>
      </c>
    </row>
    <row r="48" spans="1:11" ht="15" thickBot="1" x14ac:dyDescent="0.4">
      <c r="A48" s="40" t="s">
        <v>10</v>
      </c>
      <c r="B48" s="52">
        <f t="shared" ref="B48:J48" si="2">SUM(B8:B47)</f>
        <v>328039</v>
      </c>
      <c r="C48" s="52">
        <f t="shared" si="2"/>
        <v>305939</v>
      </c>
      <c r="D48" s="52">
        <f t="shared" si="2"/>
        <v>239388</v>
      </c>
      <c r="E48" s="52">
        <f t="shared" si="2"/>
        <v>395037</v>
      </c>
      <c r="F48" s="52">
        <f t="shared" si="2"/>
        <v>344660</v>
      </c>
      <c r="G48" s="52">
        <f t="shared" si="2"/>
        <v>362114</v>
      </c>
      <c r="H48" s="52">
        <f t="shared" si="2"/>
        <v>364500</v>
      </c>
      <c r="I48" s="52">
        <f t="shared" si="2"/>
        <v>378389</v>
      </c>
      <c r="J48" s="52">
        <f t="shared" si="2"/>
        <v>2718066</v>
      </c>
      <c r="K48" s="95">
        <f>SUM(K9:K47)</f>
        <v>1</v>
      </c>
    </row>
    <row r="49" spans="1:11" x14ac:dyDescent="0.35">
      <c r="A49" s="28"/>
      <c r="B49" s="28"/>
      <c r="C49" s="28"/>
      <c r="D49" s="28"/>
      <c r="E49" s="28"/>
      <c r="F49" s="28"/>
      <c r="G49" s="28"/>
      <c r="H49" s="28"/>
      <c r="I49" s="28"/>
      <c r="J49" s="40"/>
      <c r="K49" s="28"/>
    </row>
    <row r="50" spans="1:11" x14ac:dyDescent="0.35">
      <c r="A50" s="48" t="s">
        <v>106</v>
      </c>
      <c r="B50" s="69">
        <v>526872</v>
      </c>
      <c r="C50" s="69">
        <v>537612</v>
      </c>
      <c r="D50" s="69">
        <v>362130</v>
      </c>
      <c r="E50" s="69">
        <v>614929</v>
      </c>
      <c r="F50" s="69">
        <v>526283</v>
      </c>
      <c r="G50" s="69">
        <v>589705</v>
      </c>
      <c r="H50" s="69">
        <v>558410</v>
      </c>
      <c r="I50" s="69">
        <v>564844</v>
      </c>
      <c r="J50" s="69">
        <f>SUM(B50:I50)</f>
        <v>4280785</v>
      </c>
      <c r="K50" s="28"/>
    </row>
    <row r="51" spans="1:11" x14ac:dyDescent="0.35">
      <c r="A51" s="28"/>
      <c r="B51" s="40"/>
      <c r="C51" s="40"/>
      <c r="D51" s="40"/>
      <c r="E51" s="40"/>
      <c r="F51" s="40"/>
      <c r="G51" s="40"/>
      <c r="H51" s="40"/>
      <c r="I51" s="40"/>
      <c r="J51" s="40"/>
      <c r="K51" s="28"/>
    </row>
    <row r="52" spans="1:11" x14ac:dyDescent="0.35">
      <c r="A52" s="48" t="s">
        <v>165</v>
      </c>
      <c r="B52" s="65">
        <f>B48/B50</f>
        <v>0.62261611928513949</v>
      </c>
      <c r="C52" s="65">
        <f t="shared" ref="C52:J52" si="3">C48/C50</f>
        <v>0.5690702588483888</v>
      </c>
      <c r="D52" s="65">
        <f t="shared" si="3"/>
        <v>0.66105542208599122</v>
      </c>
      <c r="E52" s="65">
        <f t="shared" si="3"/>
        <v>0.64241074985892677</v>
      </c>
      <c r="F52" s="65">
        <f t="shared" si="3"/>
        <v>0.65489479994603661</v>
      </c>
      <c r="G52" s="65">
        <f t="shared" si="3"/>
        <v>0.61405957215896079</v>
      </c>
      <c r="H52" s="65">
        <f t="shared" si="3"/>
        <v>0.65274619007539258</v>
      </c>
      <c r="I52" s="65">
        <f t="shared" si="3"/>
        <v>0.66990000778976144</v>
      </c>
      <c r="J52" s="65">
        <f t="shared" si="3"/>
        <v>0.63494569337165963</v>
      </c>
      <c r="K52" s="28"/>
    </row>
    <row r="53" spans="1:11" x14ac:dyDescent="0.35">
      <c r="A53" s="28"/>
      <c r="B53" s="40"/>
      <c r="C53" s="40"/>
      <c r="D53" s="40"/>
      <c r="E53" s="40"/>
      <c r="F53" s="40"/>
      <c r="G53" s="40"/>
      <c r="H53" s="40"/>
      <c r="I53" s="40"/>
      <c r="J53" s="40"/>
      <c r="K53" s="28"/>
    </row>
    <row r="54" spans="1:11" x14ac:dyDescent="0.35">
      <c r="A54" s="48" t="s">
        <v>157</v>
      </c>
      <c r="B54" s="65">
        <f>B47/B48</f>
        <v>1.6674846588362968E-3</v>
      </c>
      <c r="C54" s="65">
        <f>C47/C48</f>
        <v>2.9254197732227665E-3</v>
      </c>
      <c r="D54" s="65">
        <f t="shared" ref="D54:I54" si="4">D47/D48</f>
        <v>1.9508078934616605E-3</v>
      </c>
      <c r="E54" s="65">
        <f t="shared" si="4"/>
        <v>1.6732609856798225E-3</v>
      </c>
      <c r="F54" s="65">
        <f t="shared" si="4"/>
        <v>1.7437474612661753E-3</v>
      </c>
      <c r="G54" s="65">
        <f t="shared" si="4"/>
        <v>2.0905018861463519E-3</v>
      </c>
      <c r="H54" s="65">
        <f t="shared" si="4"/>
        <v>1.7887517146776405E-3</v>
      </c>
      <c r="I54" s="65">
        <f t="shared" si="4"/>
        <v>1.8552336352272397E-3</v>
      </c>
      <c r="J54" s="65">
        <f>J47/J50</f>
        <v>1.233885841031493E-3</v>
      </c>
      <c r="K54" s="28"/>
    </row>
    <row r="56" spans="1:11" x14ac:dyDescent="0.35">
      <c r="B56" t="s">
        <v>83</v>
      </c>
      <c r="D56" t="str">
        <f>B56</f>
        <v xml:space="preserve"> </v>
      </c>
      <c r="F56" t="s">
        <v>83</v>
      </c>
      <c r="G56" t="s">
        <v>83</v>
      </c>
    </row>
  </sheetData>
  <mergeCells count="3">
    <mergeCell ref="A1:K1"/>
    <mergeCell ref="A3:K3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topLeftCell="A13" workbookViewId="0">
      <selection activeCell="H26" sqref="H26"/>
    </sheetView>
  </sheetViews>
  <sheetFormatPr defaultRowHeight="14.5" x14ac:dyDescent="0.35"/>
  <cols>
    <col min="1" max="1" width="61.54296875" customWidth="1"/>
    <col min="2" max="2" width="8" bestFit="1" customWidth="1"/>
    <col min="3" max="3" width="7.81640625" bestFit="1" customWidth="1"/>
    <col min="4" max="4" width="12.6328125" bestFit="1" customWidth="1"/>
    <col min="5" max="5" width="7.08984375" bestFit="1" customWidth="1"/>
    <col min="6" max="6" width="11.453125" customWidth="1"/>
    <col min="7" max="7" width="9.7265625" bestFit="1" customWidth="1"/>
    <col min="8" max="9" width="8" bestFit="1" customWidth="1"/>
    <col min="10" max="10" width="6.54296875" style="1" customWidth="1"/>
  </cols>
  <sheetData>
    <row r="1" spans="1:10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x14ac:dyDescent="0.35">
      <c r="A2" s="1"/>
    </row>
    <row r="3" spans="1:10" x14ac:dyDescent="0.35">
      <c r="A3" s="112" t="str">
        <f>Summary!A3</f>
        <v>Scottish Parliamentary Election 6 May 2021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x14ac:dyDescent="0.35">
      <c r="A4" s="6"/>
      <c r="B4" s="6"/>
      <c r="C4" s="6"/>
      <c r="D4" s="6"/>
      <c r="E4" s="6"/>
      <c r="F4" s="6"/>
      <c r="G4" s="6"/>
    </row>
    <row r="5" spans="1:10" x14ac:dyDescent="0.35">
      <c r="A5" s="112" t="s">
        <v>166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x14ac:dyDescent="0.3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43.5" customHeight="1" x14ac:dyDescent="0.35">
      <c r="A7" s="55" t="s">
        <v>1</v>
      </c>
      <c r="B7" s="42" t="s">
        <v>2</v>
      </c>
      <c r="C7" s="42" t="s">
        <v>3</v>
      </c>
      <c r="D7" s="42" t="s">
        <v>4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53" t="s">
        <v>10</v>
      </c>
    </row>
    <row r="8" spans="1:10" x14ac:dyDescent="0.35">
      <c r="A8" s="1" t="s">
        <v>97</v>
      </c>
      <c r="B8" s="71"/>
      <c r="C8" s="71"/>
      <c r="D8" s="71"/>
      <c r="E8" s="71"/>
      <c r="F8" s="71"/>
      <c r="G8" s="71"/>
      <c r="H8" s="71"/>
      <c r="I8" s="71"/>
      <c r="J8" s="71"/>
    </row>
    <row r="9" spans="1:10" x14ac:dyDescent="0.35">
      <c r="A9" s="58" t="s">
        <v>119</v>
      </c>
      <c r="B9" s="64"/>
      <c r="C9" s="100"/>
      <c r="D9" s="100"/>
      <c r="E9" s="100"/>
      <c r="F9" s="100"/>
      <c r="G9" s="100"/>
      <c r="H9" s="100"/>
      <c r="I9" s="100"/>
      <c r="J9" s="70">
        <f>SUM(B9:I9)</f>
        <v>0</v>
      </c>
    </row>
    <row r="10" spans="1:10" x14ac:dyDescent="0.35">
      <c r="A10" s="58" t="s">
        <v>120</v>
      </c>
      <c r="B10" s="100"/>
      <c r="C10" s="100"/>
      <c r="D10" s="100"/>
      <c r="E10" s="100"/>
      <c r="F10" s="100"/>
      <c r="G10" s="100"/>
      <c r="H10" s="100"/>
      <c r="I10" s="100"/>
      <c r="J10" s="70">
        <f t="shared" ref="J10:J46" si="0">SUM(B10:I10)</f>
        <v>0</v>
      </c>
    </row>
    <row r="11" spans="1:10" x14ac:dyDescent="0.35">
      <c r="A11" s="58" t="s">
        <v>121</v>
      </c>
      <c r="B11" s="100"/>
      <c r="C11" s="100"/>
      <c r="D11" s="100"/>
      <c r="E11" s="100"/>
      <c r="F11" s="100"/>
      <c r="G11" s="100"/>
      <c r="H11" s="100"/>
      <c r="I11" s="100"/>
      <c r="J11" s="70">
        <f t="shared" si="0"/>
        <v>0</v>
      </c>
    </row>
    <row r="12" spans="1:10" x14ac:dyDescent="0.35">
      <c r="A12" s="58" t="s">
        <v>122</v>
      </c>
      <c r="B12" s="100"/>
      <c r="C12" s="100"/>
      <c r="D12" s="100"/>
      <c r="E12" s="100"/>
      <c r="F12" s="100"/>
      <c r="G12" s="100"/>
      <c r="H12" s="100"/>
      <c r="I12" s="100"/>
      <c r="J12" s="70">
        <f t="shared" si="0"/>
        <v>0</v>
      </c>
    </row>
    <row r="13" spans="1:10" x14ac:dyDescent="0.35">
      <c r="A13" s="58" t="s">
        <v>123</v>
      </c>
      <c r="B13" s="100"/>
      <c r="C13" s="100"/>
      <c r="D13" s="100"/>
      <c r="E13" s="100"/>
      <c r="F13" s="100"/>
      <c r="G13" s="100"/>
      <c r="H13" s="100"/>
      <c r="I13" s="100"/>
      <c r="J13" s="70">
        <f t="shared" si="0"/>
        <v>0</v>
      </c>
    </row>
    <row r="14" spans="1:10" x14ac:dyDescent="0.35">
      <c r="A14" s="58" t="s">
        <v>124</v>
      </c>
      <c r="B14" s="100"/>
      <c r="C14" s="100"/>
      <c r="D14" s="100"/>
      <c r="E14" s="100"/>
      <c r="F14" s="100"/>
      <c r="G14" s="100"/>
      <c r="H14" s="100"/>
      <c r="I14" s="100"/>
      <c r="J14" s="70">
        <f t="shared" si="0"/>
        <v>0</v>
      </c>
    </row>
    <row r="15" spans="1:10" x14ac:dyDescent="0.35">
      <c r="A15" s="58" t="s">
        <v>125</v>
      </c>
      <c r="B15" s="100"/>
      <c r="C15" s="100"/>
      <c r="D15" s="100"/>
      <c r="E15" s="100"/>
      <c r="F15" s="100"/>
      <c r="G15" s="100"/>
      <c r="H15" s="100"/>
      <c r="I15" s="100"/>
      <c r="J15" s="70">
        <f t="shared" si="0"/>
        <v>0</v>
      </c>
    </row>
    <row r="16" spans="1:10" x14ac:dyDescent="0.35">
      <c r="A16" s="58" t="s">
        <v>126</v>
      </c>
      <c r="B16" s="100"/>
      <c r="C16" s="100"/>
      <c r="D16" s="100"/>
      <c r="E16" s="100"/>
      <c r="F16" s="100"/>
      <c r="G16" s="100"/>
      <c r="H16" s="100"/>
      <c r="I16" s="100"/>
      <c r="J16" s="70">
        <f t="shared" si="0"/>
        <v>0</v>
      </c>
    </row>
    <row r="17" spans="1:10" x14ac:dyDescent="0.35">
      <c r="A17" s="58" t="s">
        <v>127</v>
      </c>
      <c r="B17" s="100"/>
      <c r="C17" s="100"/>
      <c r="D17" s="100"/>
      <c r="E17" s="100"/>
      <c r="F17" s="100"/>
      <c r="G17" s="100"/>
      <c r="H17" s="100"/>
      <c r="I17" s="100"/>
      <c r="J17" s="70">
        <f t="shared" si="0"/>
        <v>0</v>
      </c>
    </row>
    <row r="18" spans="1:10" x14ac:dyDescent="0.35">
      <c r="A18" s="58" t="s">
        <v>128</v>
      </c>
      <c r="B18" s="100"/>
      <c r="C18" s="100"/>
      <c r="D18" s="100"/>
      <c r="E18" s="100"/>
      <c r="F18" s="100"/>
      <c r="G18" s="100"/>
      <c r="H18" s="100"/>
      <c r="I18" s="100"/>
      <c r="J18" s="70">
        <f t="shared" si="0"/>
        <v>0</v>
      </c>
    </row>
    <row r="19" spans="1:10" x14ac:dyDescent="0.35">
      <c r="A19" s="58" t="s">
        <v>129</v>
      </c>
      <c r="B19" s="100"/>
      <c r="C19" s="100"/>
      <c r="D19" s="100"/>
      <c r="E19" s="100"/>
      <c r="F19" s="100"/>
      <c r="G19" s="100"/>
      <c r="H19" s="100"/>
      <c r="I19" s="100"/>
      <c r="J19" s="70">
        <f t="shared" si="0"/>
        <v>0</v>
      </c>
    </row>
    <row r="20" spans="1:10" x14ac:dyDescent="0.35">
      <c r="A20" s="58" t="s">
        <v>130</v>
      </c>
      <c r="B20" s="101">
        <v>3</v>
      </c>
      <c r="C20" s="101">
        <v>2</v>
      </c>
      <c r="D20" s="101">
        <v>4</v>
      </c>
      <c r="E20" s="101">
        <v>3</v>
      </c>
      <c r="F20" s="101">
        <v>4</v>
      </c>
      <c r="G20" s="101">
        <v>4</v>
      </c>
      <c r="H20" s="101">
        <v>3</v>
      </c>
      <c r="I20" s="101">
        <v>3</v>
      </c>
      <c r="J20" s="102">
        <f t="shared" si="0"/>
        <v>26</v>
      </c>
    </row>
    <row r="21" spans="1:10" x14ac:dyDescent="0.35">
      <c r="A21" s="58" t="s">
        <v>131</v>
      </c>
      <c r="B21" s="100"/>
      <c r="C21" s="100"/>
      <c r="D21" s="100"/>
      <c r="E21" s="100"/>
      <c r="F21" s="100"/>
      <c r="G21" s="100"/>
      <c r="H21" s="100"/>
      <c r="I21" s="100"/>
      <c r="J21" s="70">
        <f t="shared" si="0"/>
        <v>0</v>
      </c>
    </row>
    <row r="22" spans="1:10" x14ac:dyDescent="0.35">
      <c r="A22" s="58" t="s">
        <v>132</v>
      </c>
      <c r="B22" s="101">
        <v>1</v>
      </c>
      <c r="C22" s="101">
        <v>1</v>
      </c>
      <c r="D22" s="101">
        <v>1</v>
      </c>
      <c r="E22" s="101">
        <v>2</v>
      </c>
      <c r="F22" s="101">
        <v>1</v>
      </c>
      <c r="G22" s="101">
        <v>1</v>
      </c>
      <c r="H22" s="100"/>
      <c r="I22" s="101">
        <v>1</v>
      </c>
      <c r="J22" s="102">
        <f t="shared" si="0"/>
        <v>8</v>
      </c>
    </row>
    <row r="23" spans="1:10" x14ac:dyDescent="0.35">
      <c r="A23" s="58" t="s">
        <v>133</v>
      </c>
      <c r="B23" s="101">
        <v>3</v>
      </c>
      <c r="C23" s="101">
        <v>4</v>
      </c>
      <c r="D23" s="101">
        <v>1</v>
      </c>
      <c r="E23" s="101">
        <v>2</v>
      </c>
      <c r="F23" s="101">
        <v>2</v>
      </c>
      <c r="G23" s="101">
        <v>2</v>
      </c>
      <c r="H23" s="101">
        <v>3</v>
      </c>
      <c r="I23" s="101">
        <v>3</v>
      </c>
      <c r="J23" s="102">
        <f t="shared" si="0"/>
        <v>20</v>
      </c>
    </row>
    <row r="24" spans="1:10" x14ac:dyDescent="0.35">
      <c r="A24" s="58" t="s">
        <v>134</v>
      </c>
      <c r="B24" s="100"/>
      <c r="C24" s="100"/>
      <c r="D24" s="100"/>
      <c r="E24" s="100"/>
      <c r="F24" s="100"/>
      <c r="G24" s="100"/>
      <c r="H24" s="100"/>
      <c r="I24" s="100"/>
      <c r="J24" s="70">
        <f t="shared" si="0"/>
        <v>0</v>
      </c>
    </row>
    <row r="25" spans="1:10" x14ac:dyDescent="0.35">
      <c r="A25" s="58" t="s">
        <v>135</v>
      </c>
      <c r="B25" s="100"/>
      <c r="C25" s="100"/>
      <c r="D25" s="100"/>
      <c r="E25" s="100"/>
      <c r="F25" s="100"/>
      <c r="G25" s="100"/>
      <c r="H25" s="100"/>
      <c r="I25" s="100"/>
      <c r="J25" s="70">
        <f t="shared" si="0"/>
        <v>0</v>
      </c>
    </row>
    <row r="26" spans="1:10" x14ac:dyDescent="0.35">
      <c r="A26" s="58" t="s">
        <v>136</v>
      </c>
      <c r="B26" s="100"/>
      <c r="C26" s="100"/>
      <c r="D26" s="101">
        <v>1</v>
      </c>
      <c r="E26" s="100"/>
      <c r="F26" s="100"/>
      <c r="G26" s="100"/>
      <c r="H26" s="101">
        <v>1</v>
      </c>
      <c r="I26" s="100"/>
      <c r="J26" s="102">
        <f t="shared" si="0"/>
        <v>2</v>
      </c>
    </row>
    <row r="27" spans="1:10" x14ac:dyDescent="0.35">
      <c r="A27" s="58" t="s">
        <v>137</v>
      </c>
      <c r="B27" s="100"/>
      <c r="C27" s="100"/>
      <c r="D27" s="100"/>
      <c r="E27" s="100"/>
      <c r="F27" s="100"/>
      <c r="G27" s="100"/>
      <c r="H27" s="100"/>
      <c r="I27" s="100"/>
      <c r="J27" s="70">
        <f t="shared" si="0"/>
        <v>0</v>
      </c>
    </row>
    <row r="28" spans="1:10" x14ac:dyDescent="0.35">
      <c r="A28" s="58" t="s">
        <v>138</v>
      </c>
      <c r="B28" s="100"/>
      <c r="C28" s="100"/>
      <c r="D28" s="100"/>
      <c r="E28" s="100"/>
      <c r="F28" s="100"/>
      <c r="G28" s="100"/>
      <c r="H28" s="100"/>
      <c r="I28" s="100"/>
      <c r="J28" s="70">
        <f t="shared" si="0"/>
        <v>0</v>
      </c>
    </row>
    <row r="29" spans="1:10" x14ac:dyDescent="0.35">
      <c r="A29" s="58" t="s">
        <v>139</v>
      </c>
      <c r="B29" s="100"/>
      <c r="C29" s="100"/>
      <c r="D29" s="100"/>
      <c r="E29" s="100"/>
      <c r="F29" s="100"/>
      <c r="G29" s="100"/>
      <c r="H29" s="100"/>
      <c r="I29" s="100"/>
      <c r="J29" s="70">
        <f t="shared" si="0"/>
        <v>0</v>
      </c>
    </row>
    <row r="30" spans="1:10" x14ac:dyDescent="0.35">
      <c r="A30" s="58" t="s">
        <v>140</v>
      </c>
      <c r="B30" s="100"/>
      <c r="C30" s="100"/>
      <c r="D30" s="100"/>
      <c r="E30" s="100"/>
      <c r="F30" s="100"/>
      <c r="G30" s="100"/>
      <c r="H30" s="100"/>
      <c r="I30" s="100"/>
      <c r="J30" s="70">
        <f t="shared" si="0"/>
        <v>0</v>
      </c>
    </row>
    <row r="31" spans="1:10" x14ac:dyDescent="0.35">
      <c r="A31" s="58" t="s">
        <v>141</v>
      </c>
      <c r="B31" s="100"/>
      <c r="C31" s="100"/>
      <c r="D31" s="100"/>
      <c r="E31" s="100"/>
      <c r="F31" s="100"/>
      <c r="G31" s="100"/>
      <c r="H31" s="100"/>
      <c r="I31" s="100"/>
      <c r="J31" s="70">
        <f t="shared" si="0"/>
        <v>0</v>
      </c>
    </row>
    <row r="32" spans="1:10" x14ac:dyDescent="0.35">
      <c r="A32" s="58" t="s">
        <v>142</v>
      </c>
      <c r="B32" s="100"/>
      <c r="C32" s="100"/>
      <c r="D32" s="100"/>
      <c r="E32" s="100"/>
      <c r="F32" s="100"/>
      <c r="G32" s="100"/>
      <c r="H32" s="100"/>
      <c r="I32" s="100"/>
      <c r="J32" s="70">
        <f t="shared" si="0"/>
        <v>0</v>
      </c>
    </row>
    <row r="33" spans="1:10" x14ac:dyDescent="0.35">
      <c r="A33" s="58" t="s">
        <v>143</v>
      </c>
      <c r="B33" s="100"/>
      <c r="C33" s="100"/>
      <c r="D33" s="100"/>
      <c r="E33" s="100"/>
      <c r="F33" s="100"/>
      <c r="G33" s="100"/>
      <c r="H33" s="100"/>
      <c r="I33" s="100"/>
      <c r="J33" s="70">
        <f t="shared" si="0"/>
        <v>0</v>
      </c>
    </row>
    <row r="34" spans="1:10" ht="15" customHeight="1" x14ac:dyDescent="0.35">
      <c r="A34" s="40" t="s">
        <v>98</v>
      </c>
      <c r="B34" s="71"/>
      <c r="C34" s="71"/>
      <c r="D34" s="71"/>
      <c r="E34" s="71"/>
      <c r="F34" s="71"/>
      <c r="G34" s="71"/>
      <c r="H34" s="71"/>
      <c r="I34" s="71"/>
      <c r="J34" s="71"/>
    </row>
    <row r="35" spans="1:10" x14ac:dyDescent="0.35">
      <c r="A35" s="58" t="s">
        <v>144</v>
      </c>
      <c r="B35" s="100"/>
      <c r="C35" s="100"/>
      <c r="D35" s="100"/>
      <c r="E35" s="100"/>
      <c r="F35" s="100"/>
      <c r="G35" s="100"/>
      <c r="H35" s="100"/>
      <c r="I35" s="100"/>
      <c r="J35" s="70">
        <f t="shared" si="0"/>
        <v>0</v>
      </c>
    </row>
    <row r="36" spans="1:10" x14ac:dyDescent="0.35">
      <c r="A36" s="58" t="s">
        <v>145</v>
      </c>
      <c r="B36" s="100"/>
      <c r="C36" s="100"/>
      <c r="D36" s="100"/>
      <c r="E36" s="100"/>
      <c r="F36" s="100"/>
      <c r="G36" s="100"/>
      <c r="H36" s="100"/>
      <c r="I36" s="100"/>
      <c r="J36" s="70">
        <f t="shared" si="0"/>
        <v>0</v>
      </c>
    </row>
    <row r="37" spans="1:10" x14ac:dyDescent="0.35">
      <c r="A37" s="58" t="s">
        <v>146</v>
      </c>
      <c r="B37" s="100"/>
      <c r="C37" s="100"/>
      <c r="D37" s="100"/>
      <c r="E37" s="100"/>
      <c r="F37" s="100"/>
      <c r="G37" s="100"/>
      <c r="H37" s="100"/>
      <c r="I37" s="100"/>
      <c r="J37" s="70">
        <f t="shared" si="0"/>
        <v>0</v>
      </c>
    </row>
    <row r="38" spans="1:10" x14ac:dyDescent="0.35">
      <c r="A38" s="58" t="s">
        <v>147</v>
      </c>
      <c r="B38" s="100"/>
      <c r="C38" s="100"/>
      <c r="D38" s="100"/>
      <c r="E38" s="100"/>
      <c r="F38" s="100"/>
      <c r="G38" s="100"/>
      <c r="H38" s="100"/>
      <c r="I38" s="100"/>
      <c r="J38" s="70">
        <f t="shared" si="0"/>
        <v>0</v>
      </c>
    </row>
    <row r="39" spans="1:10" x14ac:dyDescent="0.35">
      <c r="A39" s="58" t="s">
        <v>148</v>
      </c>
      <c r="B39" s="100"/>
      <c r="C39" s="100"/>
      <c r="D39" s="100"/>
      <c r="E39" s="100"/>
      <c r="F39" s="100"/>
      <c r="G39" s="100"/>
      <c r="H39" s="100"/>
      <c r="I39" s="100"/>
      <c r="J39" s="70">
        <f t="shared" si="0"/>
        <v>0</v>
      </c>
    </row>
    <row r="40" spans="1:10" x14ac:dyDescent="0.35">
      <c r="A40" s="58" t="s">
        <v>149</v>
      </c>
      <c r="B40" s="100"/>
      <c r="C40" s="100"/>
      <c r="D40" s="100"/>
      <c r="E40" s="100"/>
      <c r="F40" s="100"/>
      <c r="G40" s="100"/>
      <c r="H40" s="100"/>
      <c r="I40" s="100"/>
      <c r="J40" s="70">
        <f t="shared" si="0"/>
        <v>0</v>
      </c>
    </row>
    <row r="41" spans="1:10" x14ac:dyDescent="0.35">
      <c r="A41" s="58" t="s">
        <v>150</v>
      </c>
      <c r="B41" s="100"/>
      <c r="C41" s="100"/>
      <c r="D41" s="100"/>
      <c r="E41" s="100"/>
      <c r="F41" s="100"/>
      <c r="G41" s="100"/>
      <c r="H41" s="100"/>
      <c r="I41" s="100"/>
      <c r="J41" s="70">
        <f t="shared" si="0"/>
        <v>0</v>
      </c>
    </row>
    <row r="42" spans="1:10" x14ac:dyDescent="0.35">
      <c r="A42" s="58" t="s">
        <v>151</v>
      </c>
      <c r="B42" s="100"/>
      <c r="C42" s="100"/>
      <c r="D42" s="100"/>
      <c r="E42" s="100"/>
      <c r="F42" s="100"/>
      <c r="G42" s="100"/>
      <c r="H42" s="100"/>
      <c r="I42" s="100"/>
      <c r="J42" s="70">
        <f t="shared" si="0"/>
        <v>0</v>
      </c>
    </row>
    <row r="43" spans="1:10" x14ac:dyDescent="0.35">
      <c r="A43" s="58" t="s">
        <v>152</v>
      </c>
      <c r="B43" s="100"/>
      <c r="C43" s="100"/>
      <c r="D43" s="100"/>
      <c r="E43" s="100"/>
      <c r="F43" s="100"/>
      <c r="G43" s="100"/>
      <c r="H43" s="100"/>
      <c r="I43" s="100"/>
      <c r="J43" s="70">
        <f t="shared" si="0"/>
        <v>0</v>
      </c>
    </row>
    <row r="44" spans="1:10" x14ac:dyDescent="0.35">
      <c r="A44" s="58" t="s">
        <v>153</v>
      </c>
      <c r="B44" s="100"/>
      <c r="C44" s="100"/>
      <c r="D44" s="100"/>
      <c r="E44" s="100"/>
      <c r="F44" s="100"/>
      <c r="G44" s="100"/>
      <c r="H44" s="100"/>
      <c r="I44" s="100"/>
      <c r="J44" s="70">
        <f t="shared" si="0"/>
        <v>0</v>
      </c>
    </row>
    <row r="45" spans="1:10" x14ac:dyDescent="0.35">
      <c r="A45" s="58" t="s">
        <v>154</v>
      </c>
      <c r="B45" s="100"/>
      <c r="C45" s="100"/>
      <c r="D45" s="100"/>
      <c r="E45" s="100"/>
      <c r="F45" s="100"/>
      <c r="G45" s="100"/>
      <c r="H45" s="100"/>
      <c r="I45" s="100"/>
      <c r="J45" s="70">
        <f t="shared" si="0"/>
        <v>0</v>
      </c>
    </row>
    <row r="46" spans="1:10" x14ac:dyDescent="0.35">
      <c r="A46" s="58" t="s">
        <v>155</v>
      </c>
      <c r="B46" s="100"/>
      <c r="C46" s="100"/>
      <c r="D46" s="100"/>
      <c r="E46" s="100"/>
      <c r="F46" s="100"/>
      <c r="G46" s="100"/>
      <c r="H46" s="100"/>
      <c r="I46" s="100"/>
      <c r="J46" s="70">
        <f t="shared" si="0"/>
        <v>0</v>
      </c>
    </row>
    <row r="47" spans="1:10" ht="15" thickBot="1" x14ac:dyDescent="0.4">
      <c r="A47" s="1" t="s">
        <v>10</v>
      </c>
      <c r="B47" s="54">
        <f t="shared" ref="B47:J47" si="1">SUM(B8:B46)</f>
        <v>7</v>
      </c>
      <c r="C47" s="54">
        <f t="shared" si="1"/>
        <v>7</v>
      </c>
      <c r="D47" s="54">
        <f t="shared" si="1"/>
        <v>7</v>
      </c>
      <c r="E47" s="54">
        <f t="shared" si="1"/>
        <v>7</v>
      </c>
      <c r="F47" s="54">
        <f t="shared" si="1"/>
        <v>7</v>
      </c>
      <c r="G47" s="54">
        <f t="shared" si="1"/>
        <v>7</v>
      </c>
      <c r="H47" s="54">
        <f t="shared" si="1"/>
        <v>7</v>
      </c>
      <c r="I47" s="54">
        <f t="shared" si="1"/>
        <v>7</v>
      </c>
      <c r="J47" s="54">
        <f t="shared" si="1"/>
        <v>56</v>
      </c>
    </row>
  </sheetData>
  <mergeCells count="3">
    <mergeCell ref="A1:J1"/>
    <mergeCell ref="A3:J3"/>
    <mergeCell ref="A5:J5"/>
  </mergeCells>
  <conditionalFormatting sqref="B9">
    <cfRule type="top10" dxfId="0" priority="1" rank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Constituency - Votes</vt:lpstr>
      <vt:lpstr>Constituency - Seats</vt:lpstr>
      <vt:lpstr>Region - Votes</vt:lpstr>
      <vt:lpstr>Region - Seats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Dougie McGregor</cp:lastModifiedBy>
  <cp:lastPrinted>2021-04-06T12:43:58Z</cp:lastPrinted>
  <dcterms:created xsi:type="dcterms:W3CDTF">2016-04-01T10:21:06Z</dcterms:created>
  <dcterms:modified xsi:type="dcterms:W3CDTF">2021-05-10T11:40:32Z</dcterms:modified>
</cp:coreProperties>
</file>